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conline.sharepoint.com/sites/NAICSupportStaffHub/Member Meetings/A CMTE/LATF/2024-1-Spring/National Meeting/06. GOES Report - have materials/Acceptance Criteria and Comments/"/>
    </mc:Choice>
  </mc:AlternateContent>
  <xr:revisionPtr revIDLastSave="9" documentId="8_{9E4CA3E4-1F16-4EBC-A131-006E2A4AD9DA}" xr6:coauthVersionLast="47" xr6:coauthVersionMax="47" xr10:uidLastSave="{5C793C1E-38A2-47E9-AB7F-78FD8739B8D3}"/>
  <bookViews>
    <workbookView xWindow="-12930" yWindow="10690" windowWidth="25180" windowHeight="16140" xr2:uid="{AE498A07-9C7D-4D56-8607-0D223B821808}"/>
  </bookViews>
  <sheets>
    <sheet name="notes" sheetId="6" r:id="rId1"/>
    <sheet name="criteria" sheetId="5" r:id="rId2"/>
    <sheet name="data" sheetId="1" r:id="rId3"/>
  </sheets>
  <definedNames>
    <definedName name="adj_factors">data!$A$3:$I$11</definedName>
    <definedName name="data">data!$D$16:$AA$159</definedName>
    <definedName name="include">criteria!$B$7:$C$15</definedName>
    <definedName name="keys">data!$C$16:$C$159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7" i="1" l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C11" i="1"/>
  <c r="C10" i="1"/>
  <c r="C9" i="1"/>
  <c r="C8" i="1"/>
  <c r="C7" i="1"/>
  <c r="C6" i="1"/>
  <c r="C5" i="1"/>
  <c r="C4" i="1"/>
  <c r="C3" i="1"/>
  <c r="F21" i="5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O159" i="1" l="1"/>
  <c r="N159" i="1"/>
  <c r="B11" i="1" s="1"/>
  <c r="M159" i="1"/>
  <c r="L159" i="1"/>
  <c r="K159" i="1"/>
  <c r="J159" i="1"/>
  <c r="O158" i="1"/>
  <c r="N158" i="1"/>
  <c r="M158" i="1"/>
  <c r="L158" i="1"/>
  <c r="K158" i="1"/>
  <c r="J158" i="1"/>
  <c r="O157" i="1"/>
  <c r="N157" i="1"/>
  <c r="M157" i="1"/>
  <c r="L157" i="1"/>
  <c r="K157" i="1"/>
  <c r="J157" i="1"/>
  <c r="O156" i="1"/>
  <c r="N156" i="1"/>
  <c r="M156" i="1"/>
  <c r="L156" i="1"/>
  <c r="K156" i="1"/>
  <c r="J156" i="1"/>
  <c r="O155" i="1"/>
  <c r="N155" i="1"/>
  <c r="M155" i="1"/>
  <c r="L155" i="1"/>
  <c r="K155" i="1"/>
  <c r="J155" i="1"/>
  <c r="O154" i="1"/>
  <c r="N154" i="1"/>
  <c r="M154" i="1"/>
  <c r="L154" i="1"/>
  <c r="K154" i="1"/>
  <c r="J154" i="1"/>
  <c r="O153" i="1"/>
  <c r="N153" i="1"/>
  <c r="M153" i="1"/>
  <c r="L153" i="1"/>
  <c r="K153" i="1"/>
  <c r="J153" i="1"/>
  <c r="O152" i="1"/>
  <c r="N152" i="1"/>
  <c r="M152" i="1"/>
  <c r="L152" i="1"/>
  <c r="K152" i="1"/>
  <c r="J152" i="1"/>
  <c r="O151" i="1"/>
  <c r="N151" i="1"/>
  <c r="M151" i="1"/>
  <c r="L151" i="1"/>
  <c r="K151" i="1"/>
  <c r="J151" i="1"/>
  <c r="O150" i="1"/>
  <c r="N150" i="1"/>
  <c r="M150" i="1"/>
  <c r="L150" i="1"/>
  <c r="K150" i="1"/>
  <c r="J150" i="1"/>
  <c r="O149" i="1"/>
  <c r="N149" i="1"/>
  <c r="M149" i="1"/>
  <c r="L149" i="1"/>
  <c r="K149" i="1"/>
  <c r="J149" i="1"/>
  <c r="O148" i="1"/>
  <c r="N148" i="1"/>
  <c r="M148" i="1"/>
  <c r="L148" i="1"/>
  <c r="K148" i="1"/>
  <c r="J148" i="1"/>
  <c r="O147" i="1"/>
  <c r="N147" i="1"/>
  <c r="M147" i="1"/>
  <c r="L147" i="1"/>
  <c r="K147" i="1"/>
  <c r="J147" i="1"/>
  <c r="O146" i="1"/>
  <c r="N146" i="1"/>
  <c r="M146" i="1"/>
  <c r="L146" i="1"/>
  <c r="K146" i="1"/>
  <c r="J146" i="1"/>
  <c r="O145" i="1"/>
  <c r="N145" i="1"/>
  <c r="M145" i="1"/>
  <c r="L145" i="1"/>
  <c r="K145" i="1"/>
  <c r="J145" i="1"/>
  <c r="O144" i="1"/>
  <c r="N144" i="1"/>
  <c r="M144" i="1"/>
  <c r="L144" i="1"/>
  <c r="K144" i="1"/>
  <c r="J144" i="1"/>
  <c r="O143" i="1"/>
  <c r="N143" i="1"/>
  <c r="B10" i="1" s="1"/>
  <c r="M143" i="1"/>
  <c r="L143" i="1"/>
  <c r="K143" i="1"/>
  <c r="J143" i="1"/>
  <c r="O142" i="1"/>
  <c r="N142" i="1"/>
  <c r="M142" i="1"/>
  <c r="L142" i="1"/>
  <c r="K142" i="1"/>
  <c r="J142" i="1"/>
  <c r="O141" i="1"/>
  <c r="N141" i="1"/>
  <c r="M141" i="1"/>
  <c r="L141" i="1"/>
  <c r="K141" i="1"/>
  <c r="J141" i="1"/>
  <c r="O140" i="1"/>
  <c r="N140" i="1"/>
  <c r="M140" i="1"/>
  <c r="L140" i="1"/>
  <c r="K140" i="1"/>
  <c r="J140" i="1"/>
  <c r="O139" i="1"/>
  <c r="N139" i="1"/>
  <c r="M139" i="1"/>
  <c r="L139" i="1"/>
  <c r="K139" i="1"/>
  <c r="J139" i="1"/>
  <c r="O138" i="1"/>
  <c r="N138" i="1"/>
  <c r="M138" i="1"/>
  <c r="L138" i="1"/>
  <c r="K138" i="1"/>
  <c r="J138" i="1"/>
  <c r="O137" i="1"/>
  <c r="N137" i="1"/>
  <c r="M137" i="1"/>
  <c r="L137" i="1"/>
  <c r="K137" i="1"/>
  <c r="J137" i="1"/>
  <c r="O136" i="1"/>
  <c r="N136" i="1"/>
  <c r="M136" i="1"/>
  <c r="L136" i="1"/>
  <c r="K136" i="1"/>
  <c r="J136" i="1"/>
  <c r="O135" i="1"/>
  <c r="N135" i="1"/>
  <c r="M135" i="1"/>
  <c r="L135" i="1"/>
  <c r="K135" i="1"/>
  <c r="J135" i="1"/>
  <c r="O134" i="1"/>
  <c r="N134" i="1"/>
  <c r="M134" i="1"/>
  <c r="L134" i="1"/>
  <c r="K134" i="1"/>
  <c r="J134" i="1"/>
  <c r="O133" i="1"/>
  <c r="N133" i="1"/>
  <c r="M133" i="1"/>
  <c r="L133" i="1"/>
  <c r="K133" i="1"/>
  <c r="J133" i="1"/>
  <c r="O132" i="1"/>
  <c r="N132" i="1"/>
  <c r="M132" i="1"/>
  <c r="L132" i="1"/>
  <c r="K132" i="1"/>
  <c r="J132" i="1"/>
  <c r="O131" i="1"/>
  <c r="N131" i="1"/>
  <c r="M131" i="1"/>
  <c r="L131" i="1"/>
  <c r="K131" i="1"/>
  <c r="J131" i="1"/>
  <c r="O130" i="1"/>
  <c r="N130" i="1"/>
  <c r="M130" i="1"/>
  <c r="L130" i="1"/>
  <c r="K130" i="1"/>
  <c r="J130" i="1"/>
  <c r="O129" i="1"/>
  <c r="N129" i="1"/>
  <c r="M129" i="1"/>
  <c r="L129" i="1"/>
  <c r="K129" i="1"/>
  <c r="J129" i="1"/>
  <c r="O128" i="1"/>
  <c r="N128" i="1"/>
  <c r="M128" i="1"/>
  <c r="L128" i="1"/>
  <c r="K128" i="1"/>
  <c r="J128" i="1"/>
  <c r="O127" i="1"/>
  <c r="N127" i="1"/>
  <c r="B9" i="1" s="1"/>
  <c r="M127" i="1"/>
  <c r="L127" i="1"/>
  <c r="K127" i="1"/>
  <c r="J127" i="1"/>
  <c r="O126" i="1"/>
  <c r="N126" i="1"/>
  <c r="M126" i="1"/>
  <c r="L126" i="1"/>
  <c r="K126" i="1"/>
  <c r="J126" i="1"/>
  <c r="O125" i="1"/>
  <c r="N125" i="1"/>
  <c r="M125" i="1"/>
  <c r="L125" i="1"/>
  <c r="K125" i="1"/>
  <c r="J125" i="1"/>
  <c r="O124" i="1"/>
  <c r="N124" i="1"/>
  <c r="M124" i="1"/>
  <c r="L124" i="1"/>
  <c r="K124" i="1"/>
  <c r="J124" i="1"/>
  <c r="O123" i="1"/>
  <c r="N123" i="1"/>
  <c r="M123" i="1"/>
  <c r="L123" i="1"/>
  <c r="K123" i="1"/>
  <c r="J123" i="1"/>
  <c r="O122" i="1"/>
  <c r="N122" i="1"/>
  <c r="M122" i="1"/>
  <c r="L122" i="1"/>
  <c r="K122" i="1"/>
  <c r="J122" i="1"/>
  <c r="O121" i="1"/>
  <c r="N121" i="1"/>
  <c r="M121" i="1"/>
  <c r="L121" i="1"/>
  <c r="K121" i="1"/>
  <c r="J121" i="1"/>
  <c r="O120" i="1"/>
  <c r="N120" i="1"/>
  <c r="M120" i="1"/>
  <c r="L120" i="1"/>
  <c r="K120" i="1"/>
  <c r="J120" i="1"/>
  <c r="O119" i="1"/>
  <c r="N119" i="1"/>
  <c r="M119" i="1"/>
  <c r="L119" i="1"/>
  <c r="K119" i="1"/>
  <c r="J119" i="1"/>
  <c r="O118" i="1"/>
  <c r="N118" i="1"/>
  <c r="M118" i="1"/>
  <c r="L118" i="1"/>
  <c r="K118" i="1"/>
  <c r="J118" i="1"/>
  <c r="O117" i="1"/>
  <c r="N117" i="1"/>
  <c r="M117" i="1"/>
  <c r="L117" i="1"/>
  <c r="K117" i="1"/>
  <c r="J117" i="1"/>
  <c r="O116" i="1"/>
  <c r="N116" i="1"/>
  <c r="M116" i="1"/>
  <c r="L116" i="1"/>
  <c r="K116" i="1"/>
  <c r="J116" i="1"/>
  <c r="O115" i="1"/>
  <c r="N115" i="1"/>
  <c r="M115" i="1"/>
  <c r="L115" i="1"/>
  <c r="K115" i="1"/>
  <c r="J115" i="1"/>
  <c r="O114" i="1"/>
  <c r="N114" i="1"/>
  <c r="M114" i="1"/>
  <c r="L114" i="1"/>
  <c r="K114" i="1"/>
  <c r="J114" i="1"/>
  <c r="O113" i="1"/>
  <c r="N113" i="1"/>
  <c r="M113" i="1"/>
  <c r="L113" i="1"/>
  <c r="K113" i="1"/>
  <c r="J113" i="1"/>
  <c r="O112" i="1"/>
  <c r="N112" i="1"/>
  <c r="M112" i="1"/>
  <c r="L112" i="1"/>
  <c r="K112" i="1"/>
  <c r="J112" i="1"/>
  <c r="O111" i="1"/>
  <c r="N111" i="1"/>
  <c r="B8" i="1" s="1"/>
  <c r="M111" i="1"/>
  <c r="L111" i="1"/>
  <c r="K111" i="1"/>
  <c r="J111" i="1"/>
  <c r="O110" i="1"/>
  <c r="N110" i="1"/>
  <c r="M110" i="1"/>
  <c r="L110" i="1"/>
  <c r="K110" i="1"/>
  <c r="J110" i="1"/>
  <c r="O109" i="1"/>
  <c r="N109" i="1"/>
  <c r="M109" i="1"/>
  <c r="L109" i="1"/>
  <c r="K109" i="1"/>
  <c r="J109" i="1"/>
  <c r="O108" i="1"/>
  <c r="N108" i="1"/>
  <c r="M108" i="1"/>
  <c r="L108" i="1"/>
  <c r="K108" i="1"/>
  <c r="J108" i="1"/>
  <c r="O107" i="1"/>
  <c r="N107" i="1"/>
  <c r="M107" i="1"/>
  <c r="L107" i="1"/>
  <c r="K107" i="1"/>
  <c r="J107" i="1"/>
  <c r="O106" i="1"/>
  <c r="N106" i="1"/>
  <c r="M106" i="1"/>
  <c r="L106" i="1"/>
  <c r="K106" i="1"/>
  <c r="J106" i="1"/>
  <c r="O105" i="1"/>
  <c r="N105" i="1"/>
  <c r="M105" i="1"/>
  <c r="L105" i="1"/>
  <c r="K105" i="1"/>
  <c r="J105" i="1"/>
  <c r="O104" i="1"/>
  <c r="N104" i="1"/>
  <c r="M104" i="1"/>
  <c r="L104" i="1"/>
  <c r="K104" i="1"/>
  <c r="J104" i="1"/>
  <c r="O103" i="1"/>
  <c r="N103" i="1"/>
  <c r="M103" i="1"/>
  <c r="L103" i="1"/>
  <c r="K103" i="1"/>
  <c r="J103" i="1"/>
  <c r="O102" i="1"/>
  <c r="N102" i="1"/>
  <c r="M102" i="1"/>
  <c r="L102" i="1"/>
  <c r="K102" i="1"/>
  <c r="J102" i="1"/>
  <c r="O101" i="1"/>
  <c r="N101" i="1"/>
  <c r="M101" i="1"/>
  <c r="L101" i="1"/>
  <c r="K101" i="1"/>
  <c r="J101" i="1"/>
  <c r="O100" i="1"/>
  <c r="N100" i="1"/>
  <c r="M100" i="1"/>
  <c r="L100" i="1"/>
  <c r="K100" i="1"/>
  <c r="J100" i="1"/>
  <c r="O99" i="1"/>
  <c r="N99" i="1"/>
  <c r="M99" i="1"/>
  <c r="L99" i="1"/>
  <c r="K99" i="1"/>
  <c r="J99" i="1"/>
  <c r="O98" i="1"/>
  <c r="N98" i="1"/>
  <c r="M98" i="1"/>
  <c r="L98" i="1"/>
  <c r="K98" i="1"/>
  <c r="J98" i="1"/>
  <c r="O97" i="1"/>
  <c r="N97" i="1"/>
  <c r="M97" i="1"/>
  <c r="L97" i="1"/>
  <c r="K97" i="1"/>
  <c r="J97" i="1"/>
  <c r="O96" i="1"/>
  <c r="N96" i="1"/>
  <c r="M96" i="1"/>
  <c r="L96" i="1"/>
  <c r="K96" i="1"/>
  <c r="J96" i="1"/>
  <c r="O95" i="1"/>
  <c r="N95" i="1"/>
  <c r="B7" i="1" s="1"/>
  <c r="M95" i="1"/>
  <c r="L95" i="1"/>
  <c r="K95" i="1"/>
  <c r="J95" i="1"/>
  <c r="O94" i="1"/>
  <c r="N94" i="1"/>
  <c r="M94" i="1"/>
  <c r="L94" i="1"/>
  <c r="K94" i="1"/>
  <c r="J94" i="1"/>
  <c r="O93" i="1"/>
  <c r="N93" i="1"/>
  <c r="M93" i="1"/>
  <c r="L93" i="1"/>
  <c r="K93" i="1"/>
  <c r="J93" i="1"/>
  <c r="O92" i="1"/>
  <c r="N92" i="1"/>
  <c r="M92" i="1"/>
  <c r="L92" i="1"/>
  <c r="K92" i="1"/>
  <c r="J92" i="1"/>
  <c r="O91" i="1"/>
  <c r="N91" i="1"/>
  <c r="M91" i="1"/>
  <c r="L91" i="1"/>
  <c r="K91" i="1"/>
  <c r="J91" i="1"/>
  <c r="O90" i="1"/>
  <c r="N90" i="1"/>
  <c r="M90" i="1"/>
  <c r="L90" i="1"/>
  <c r="K90" i="1"/>
  <c r="J90" i="1"/>
  <c r="O89" i="1"/>
  <c r="N89" i="1"/>
  <c r="M89" i="1"/>
  <c r="L89" i="1"/>
  <c r="K89" i="1"/>
  <c r="J89" i="1"/>
  <c r="O88" i="1"/>
  <c r="N88" i="1"/>
  <c r="M88" i="1"/>
  <c r="L88" i="1"/>
  <c r="K88" i="1"/>
  <c r="J88" i="1"/>
  <c r="O87" i="1"/>
  <c r="N87" i="1"/>
  <c r="M87" i="1"/>
  <c r="L87" i="1"/>
  <c r="K87" i="1"/>
  <c r="J87" i="1"/>
  <c r="O86" i="1"/>
  <c r="N86" i="1"/>
  <c r="M86" i="1"/>
  <c r="L86" i="1"/>
  <c r="K86" i="1"/>
  <c r="J86" i="1"/>
  <c r="O85" i="1"/>
  <c r="N85" i="1"/>
  <c r="M85" i="1"/>
  <c r="L85" i="1"/>
  <c r="K85" i="1"/>
  <c r="J85" i="1"/>
  <c r="O84" i="1"/>
  <c r="N84" i="1"/>
  <c r="M84" i="1"/>
  <c r="L84" i="1"/>
  <c r="K84" i="1"/>
  <c r="J84" i="1"/>
  <c r="O83" i="1"/>
  <c r="N83" i="1"/>
  <c r="M83" i="1"/>
  <c r="L83" i="1"/>
  <c r="K83" i="1"/>
  <c r="J83" i="1"/>
  <c r="O82" i="1"/>
  <c r="N82" i="1"/>
  <c r="M82" i="1"/>
  <c r="L82" i="1"/>
  <c r="K82" i="1"/>
  <c r="J82" i="1"/>
  <c r="O81" i="1"/>
  <c r="N81" i="1"/>
  <c r="M81" i="1"/>
  <c r="L81" i="1"/>
  <c r="K81" i="1"/>
  <c r="J81" i="1"/>
  <c r="O80" i="1"/>
  <c r="N80" i="1"/>
  <c r="M80" i="1"/>
  <c r="L80" i="1"/>
  <c r="K80" i="1"/>
  <c r="J80" i="1"/>
  <c r="O79" i="1"/>
  <c r="N79" i="1"/>
  <c r="B6" i="1" s="1"/>
  <c r="M79" i="1"/>
  <c r="L79" i="1"/>
  <c r="K79" i="1"/>
  <c r="J79" i="1"/>
  <c r="O78" i="1"/>
  <c r="N78" i="1"/>
  <c r="M78" i="1"/>
  <c r="L78" i="1"/>
  <c r="K78" i="1"/>
  <c r="J78" i="1"/>
  <c r="O77" i="1"/>
  <c r="N77" i="1"/>
  <c r="M77" i="1"/>
  <c r="L77" i="1"/>
  <c r="K77" i="1"/>
  <c r="J77" i="1"/>
  <c r="O76" i="1"/>
  <c r="N76" i="1"/>
  <c r="M76" i="1"/>
  <c r="L76" i="1"/>
  <c r="K76" i="1"/>
  <c r="J76" i="1"/>
  <c r="O75" i="1"/>
  <c r="N75" i="1"/>
  <c r="M75" i="1"/>
  <c r="L75" i="1"/>
  <c r="K75" i="1"/>
  <c r="J75" i="1"/>
  <c r="O74" i="1"/>
  <c r="N74" i="1"/>
  <c r="M74" i="1"/>
  <c r="L74" i="1"/>
  <c r="K74" i="1"/>
  <c r="J74" i="1"/>
  <c r="O73" i="1"/>
  <c r="N73" i="1"/>
  <c r="M73" i="1"/>
  <c r="L73" i="1"/>
  <c r="K73" i="1"/>
  <c r="J73" i="1"/>
  <c r="O72" i="1"/>
  <c r="N72" i="1"/>
  <c r="M72" i="1"/>
  <c r="L72" i="1"/>
  <c r="K72" i="1"/>
  <c r="J72" i="1"/>
  <c r="O71" i="1"/>
  <c r="N71" i="1"/>
  <c r="M71" i="1"/>
  <c r="L71" i="1"/>
  <c r="K71" i="1"/>
  <c r="J71" i="1"/>
  <c r="O70" i="1"/>
  <c r="N70" i="1"/>
  <c r="M70" i="1"/>
  <c r="L70" i="1"/>
  <c r="K70" i="1"/>
  <c r="J70" i="1"/>
  <c r="O69" i="1"/>
  <c r="N69" i="1"/>
  <c r="M69" i="1"/>
  <c r="L69" i="1"/>
  <c r="K69" i="1"/>
  <c r="J69" i="1"/>
  <c r="O68" i="1"/>
  <c r="N68" i="1"/>
  <c r="M68" i="1"/>
  <c r="L68" i="1"/>
  <c r="K68" i="1"/>
  <c r="J68" i="1"/>
  <c r="O67" i="1"/>
  <c r="N67" i="1"/>
  <c r="M67" i="1"/>
  <c r="L67" i="1"/>
  <c r="K67" i="1"/>
  <c r="J67" i="1"/>
  <c r="O66" i="1"/>
  <c r="N66" i="1"/>
  <c r="M66" i="1"/>
  <c r="L66" i="1"/>
  <c r="K66" i="1"/>
  <c r="J66" i="1"/>
  <c r="O65" i="1"/>
  <c r="N65" i="1"/>
  <c r="M65" i="1"/>
  <c r="L65" i="1"/>
  <c r="K65" i="1"/>
  <c r="J65" i="1"/>
  <c r="O64" i="1"/>
  <c r="N64" i="1"/>
  <c r="M64" i="1"/>
  <c r="L64" i="1"/>
  <c r="K64" i="1"/>
  <c r="J64" i="1"/>
  <c r="O63" i="1"/>
  <c r="N63" i="1"/>
  <c r="B5" i="1" s="1"/>
  <c r="M63" i="1"/>
  <c r="L63" i="1"/>
  <c r="K63" i="1"/>
  <c r="J63" i="1"/>
  <c r="O62" i="1"/>
  <c r="N62" i="1"/>
  <c r="M62" i="1"/>
  <c r="L62" i="1"/>
  <c r="K62" i="1"/>
  <c r="J62" i="1"/>
  <c r="O61" i="1"/>
  <c r="N61" i="1"/>
  <c r="M61" i="1"/>
  <c r="L61" i="1"/>
  <c r="K61" i="1"/>
  <c r="J61" i="1"/>
  <c r="O60" i="1"/>
  <c r="N60" i="1"/>
  <c r="M60" i="1"/>
  <c r="L60" i="1"/>
  <c r="K60" i="1"/>
  <c r="J60" i="1"/>
  <c r="O59" i="1"/>
  <c r="N59" i="1"/>
  <c r="M59" i="1"/>
  <c r="L59" i="1"/>
  <c r="K59" i="1"/>
  <c r="J59" i="1"/>
  <c r="O58" i="1"/>
  <c r="N58" i="1"/>
  <c r="M58" i="1"/>
  <c r="L58" i="1"/>
  <c r="K58" i="1"/>
  <c r="J58" i="1"/>
  <c r="O57" i="1"/>
  <c r="N57" i="1"/>
  <c r="M57" i="1"/>
  <c r="L57" i="1"/>
  <c r="K57" i="1"/>
  <c r="J57" i="1"/>
  <c r="O56" i="1"/>
  <c r="N56" i="1"/>
  <c r="M56" i="1"/>
  <c r="L56" i="1"/>
  <c r="K56" i="1"/>
  <c r="J56" i="1"/>
  <c r="O55" i="1"/>
  <c r="N55" i="1"/>
  <c r="M55" i="1"/>
  <c r="L55" i="1"/>
  <c r="K55" i="1"/>
  <c r="J55" i="1"/>
  <c r="O54" i="1"/>
  <c r="N54" i="1"/>
  <c r="M54" i="1"/>
  <c r="L54" i="1"/>
  <c r="K54" i="1"/>
  <c r="J54" i="1"/>
  <c r="O53" i="1"/>
  <c r="N53" i="1"/>
  <c r="M53" i="1"/>
  <c r="L53" i="1"/>
  <c r="K53" i="1"/>
  <c r="J53" i="1"/>
  <c r="O52" i="1"/>
  <c r="N52" i="1"/>
  <c r="M52" i="1"/>
  <c r="L52" i="1"/>
  <c r="K52" i="1"/>
  <c r="J52" i="1"/>
  <c r="O51" i="1"/>
  <c r="N51" i="1"/>
  <c r="M51" i="1"/>
  <c r="L51" i="1"/>
  <c r="K51" i="1"/>
  <c r="J51" i="1"/>
  <c r="O50" i="1"/>
  <c r="N50" i="1"/>
  <c r="M50" i="1"/>
  <c r="L50" i="1"/>
  <c r="K50" i="1"/>
  <c r="J50" i="1"/>
  <c r="O49" i="1"/>
  <c r="N49" i="1"/>
  <c r="M49" i="1"/>
  <c r="L49" i="1"/>
  <c r="K49" i="1"/>
  <c r="J49" i="1"/>
  <c r="O48" i="1"/>
  <c r="N48" i="1"/>
  <c r="M48" i="1"/>
  <c r="L48" i="1"/>
  <c r="K48" i="1"/>
  <c r="J48" i="1"/>
  <c r="O47" i="1"/>
  <c r="N47" i="1"/>
  <c r="B4" i="1" s="1"/>
  <c r="M47" i="1"/>
  <c r="L47" i="1"/>
  <c r="K47" i="1"/>
  <c r="J47" i="1"/>
  <c r="O46" i="1"/>
  <c r="N46" i="1"/>
  <c r="M46" i="1"/>
  <c r="L46" i="1"/>
  <c r="K46" i="1"/>
  <c r="J46" i="1"/>
  <c r="O45" i="1"/>
  <c r="N45" i="1"/>
  <c r="M45" i="1"/>
  <c r="L45" i="1"/>
  <c r="K45" i="1"/>
  <c r="J45" i="1"/>
  <c r="O44" i="1"/>
  <c r="N44" i="1"/>
  <c r="M44" i="1"/>
  <c r="L44" i="1"/>
  <c r="K44" i="1"/>
  <c r="J44" i="1"/>
  <c r="O43" i="1"/>
  <c r="N43" i="1"/>
  <c r="M43" i="1"/>
  <c r="L43" i="1"/>
  <c r="K43" i="1"/>
  <c r="J43" i="1"/>
  <c r="O42" i="1"/>
  <c r="N42" i="1"/>
  <c r="M42" i="1"/>
  <c r="L42" i="1"/>
  <c r="K42" i="1"/>
  <c r="J42" i="1"/>
  <c r="O41" i="1"/>
  <c r="N41" i="1"/>
  <c r="M41" i="1"/>
  <c r="L41" i="1"/>
  <c r="K41" i="1"/>
  <c r="J41" i="1"/>
  <c r="O40" i="1"/>
  <c r="N40" i="1"/>
  <c r="M40" i="1"/>
  <c r="L40" i="1"/>
  <c r="K40" i="1"/>
  <c r="J40" i="1"/>
  <c r="O39" i="1"/>
  <c r="N39" i="1"/>
  <c r="M39" i="1"/>
  <c r="L39" i="1"/>
  <c r="K39" i="1"/>
  <c r="J39" i="1"/>
  <c r="O38" i="1"/>
  <c r="N38" i="1"/>
  <c r="M38" i="1"/>
  <c r="L38" i="1"/>
  <c r="K38" i="1"/>
  <c r="J38" i="1"/>
  <c r="O37" i="1"/>
  <c r="N37" i="1"/>
  <c r="M37" i="1"/>
  <c r="L37" i="1"/>
  <c r="K37" i="1"/>
  <c r="J37" i="1"/>
  <c r="O36" i="1"/>
  <c r="N36" i="1"/>
  <c r="M36" i="1"/>
  <c r="L36" i="1"/>
  <c r="K36" i="1"/>
  <c r="J36" i="1"/>
  <c r="O35" i="1"/>
  <c r="N35" i="1"/>
  <c r="M35" i="1"/>
  <c r="L35" i="1"/>
  <c r="K35" i="1"/>
  <c r="J35" i="1"/>
  <c r="O34" i="1"/>
  <c r="N34" i="1"/>
  <c r="M34" i="1"/>
  <c r="L34" i="1"/>
  <c r="K34" i="1"/>
  <c r="J34" i="1"/>
  <c r="O33" i="1"/>
  <c r="N33" i="1"/>
  <c r="M33" i="1"/>
  <c r="L33" i="1"/>
  <c r="K33" i="1"/>
  <c r="J33" i="1"/>
  <c r="O32" i="1"/>
  <c r="N32" i="1"/>
  <c r="M32" i="1"/>
  <c r="L32" i="1"/>
  <c r="K32" i="1"/>
  <c r="J32" i="1"/>
  <c r="O31" i="1"/>
  <c r="N31" i="1"/>
  <c r="B3" i="1" s="1"/>
  <c r="M31" i="1"/>
  <c r="L31" i="1"/>
  <c r="K31" i="1"/>
  <c r="J31" i="1"/>
  <c r="O30" i="1"/>
  <c r="N30" i="1"/>
  <c r="M30" i="1"/>
  <c r="L30" i="1"/>
  <c r="K30" i="1"/>
  <c r="J30" i="1"/>
  <c r="O29" i="1"/>
  <c r="N29" i="1"/>
  <c r="M29" i="1"/>
  <c r="L29" i="1"/>
  <c r="K29" i="1"/>
  <c r="J29" i="1"/>
  <c r="O28" i="1"/>
  <c r="N28" i="1"/>
  <c r="M28" i="1"/>
  <c r="L28" i="1"/>
  <c r="K28" i="1"/>
  <c r="J28" i="1"/>
  <c r="O27" i="1"/>
  <c r="N27" i="1"/>
  <c r="M27" i="1"/>
  <c r="L27" i="1"/>
  <c r="K27" i="1"/>
  <c r="J27" i="1"/>
  <c r="O26" i="1"/>
  <c r="N26" i="1"/>
  <c r="M26" i="1"/>
  <c r="L26" i="1"/>
  <c r="K26" i="1"/>
  <c r="J26" i="1"/>
  <c r="O25" i="1"/>
  <c r="N25" i="1"/>
  <c r="M25" i="1"/>
  <c r="L25" i="1"/>
  <c r="K25" i="1"/>
  <c r="J25" i="1"/>
  <c r="O24" i="1"/>
  <c r="N24" i="1"/>
  <c r="M24" i="1"/>
  <c r="L24" i="1"/>
  <c r="K24" i="1"/>
  <c r="J24" i="1"/>
  <c r="O23" i="1"/>
  <c r="N23" i="1"/>
  <c r="M23" i="1"/>
  <c r="L23" i="1"/>
  <c r="K23" i="1"/>
  <c r="J23" i="1"/>
  <c r="O22" i="1"/>
  <c r="N22" i="1"/>
  <c r="M22" i="1"/>
  <c r="L22" i="1"/>
  <c r="K22" i="1"/>
  <c r="J22" i="1"/>
  <c r="O21" i="1"/>
  <c r="N21" i="1"/>
  <c r="M21" i="1"/>
  <c r="L21" i="1"/>
  <c r="K21" i="1"/>
  <c r="J21" i="1"/>
  <c r="O20" i="1"/>
  <c r="N20" i="1"/>
  <c r="M20" i="1"/>
  <c r="L20" i="1"/>
  <c r="K20" i="1"/>
  <c r="J20" i="1"/>
  <c r="O19" i="1"/>
  <c r="N19" i="1"/>
  <c r="M19" i="1"/>
  <c r="L19" i="1"/>
  <c r="K19" i="1"/>
  <c r="J19" i="1"/>
  <c r="O18" i="1"/>
  <c r="N18" i="1"/>
  <c r="M18" i="1"/>
  <c r="L18" i="1"/>
  <c r="K18" i="1"/>
  <c r="J18" i="1"/>
  <c r="O17" i="1"/>
  <c r="N17" i="1"/>
  <c r="M17" i="1"/>
  <c r="L17" i="1"/>
  <c r="K17" i="1"/>
  <c r="J17" i="1"/>
  <c r="O16" i="1"/>
  <c r="N16" i="1"/>
  <c r="M16" i="1"/>
  <c r="L16" i="1"/>
  <c r="K16" i="1"/>
  <c r="J16" i="1"/>
  <c r="I3" i="1" l="1"/>
  <c r="E3" i="1"/>
  <c r="F3" i="1"/>
  <c r="D3" i="1"/>
  <c r="H3" i="1"/>
  <c r="G3" i="1"/>
  <c r="D4" i="1"/>
  <c r="H4" i="1"/>
  <c r="G4" i="1"/>
  <c r="F4" i="1"/>
  <c r="E4" i="1"/>
  <c r="I4" i="1"/>
  <c r="F5" i="1"/>
  <c r="H5" i="1"/>
  <c r="D5" i="1"/>
  <c r="G5" i="1"/>
  <c r="I5" i="1"/>
  <c r="E5" i="1"/>
  <c r="G6" i="1"/>
  <c r="E6" i="1"/>
  <c r="D6" i="1"/>
  <c r="I6" i="1"/>
  <c r="F6" i="1"/>
  <c r="H6" i="1"/>
  <c r="I7" i="1"/>
  <c r="G7" i="1"/>
  <c r="F7" i="1"/>
  <c r="E7" i="1"/>
  <c r="D7" i="1"/>
  <c r="H7" i="1"/>
  <c r="I8" i="1"/>
  <c r="H8" i="1"/>
  <c r="E8" i="1"/>
  <c r="G8" i="1"/>
  <c r="D8" i="1"/>
  <c r="F8" i="1"/>
  <c r="F9" i="1"/>
  <c r="D9" i="1"/>
  <c r="I9" i="1"/>
  <c r="E9" i="1"/>
  <c r="H9" i="1"/>
  <c r="G9" i="1"/>
  <c r="H10" i="1"/>
  <c r="I10" i="1"/>
  <c r="G10" i="1"/>
  <c r="F10" i="1"/>
  <c r="E10" i="1"/>
  <c r="D10" i="1"/>
  <c r="I11" i="1"/>
  <c r="F11" i="1"/>
  <c r="G11" i="1"/>
  <c r="H11" i="1"/>
  <c r="E11" i="1"/>
  <c r="D11" i="1"/>
  <c r="Q125" i="1" l="1"/>
  <c r="W125" i="1" s="1"/>
  <c r="Q124" i="1"/>
  <c r="W124" i="1" s="1"/>
  <c r="Q121" i="1"/>
  <c r="W121" i="1" s="1"/>
  <c r="Q120" i="1"/>
  <c r="W120" i="1" s="1"/>
  <c r="Q122" i="1"/>
  <c r="W122" i="1" s="1"/>
  <c r="Q117" i="1"/>
  <c r="W117" i="1" s="1"/>
  <c r="Q116" i="1"/>
  <c r="W116" i="1" s="1"/>
  <c r="Q113" i="1"/>
  <c r="W113" i="1" s="1"/>
  <c r="Q112" i="1"/>
  <c r="Q126" i="1"/>
  <c r="W126" i="1" s="1"/>
  <c r="Q115" i="1"/>
  <c r="W115" i="1" s="1"/>
  <c r="Q127" i="1"/>
  <c r="W127" i="1" s="1"/>
  <c r="Q118" i="1"/>
  <c r="W118" i="1" s="1"/>
  <c r="Q123" i="1"/>
  <c r="W123" i="1" s="1"/>
  <c r="Q119" i="1"/>
  <c r="W119" i="1" s="1"/>
  <c r="Q114" i="1"/>
  <c r="W114" i="1" s="1"/>
  <c r="Q141" i="1"/>
  <c r="AC141" i="1" s="1"/>
  <c r="Q143" i="1"/>
  <c r="AC143" i="1" s="1"/>
  <c r="Q137" i="1"/>
  <c r="AC137" i="1" s="1"/>
  <c r="Q139" i="1"/>
  <c r="AC139" i="1" s="1"/>
  <c r="Q133" i="1"/>
  <c r="AC133" i="1" s="1"/>
  <c r="Q135" i="1"/>
  <c r="AC135" i="1" s="1"/>
  <c r="Q129" i="1"/>
  <c r="AC129" i="1" s="1"/>
  <c r="Q140" i="1"/>
  <c r="AC140" i="1" s="1"/>
  <c r="Q142" i="1"/>
  <c r="AC142" i="1" s="1"/>
  <c r="Q136" i="1"/>
  <c r="AC136" i="1" s="1"/>
  <c r="Q138" i="1"/>
  <c r="AC138" i="1" s="1"/>
  <c r="Q132" i="1"/>
  <c r="AC132" i="1" s="1"/>
  <c r="Q134" i="1"/>
  <c r="AC134" i="1" s="1"/>
  <c r="Q128" i="1"/>
  <c r="AC128" i="1" s="1"/>
  <c r="Q131" i="1"/>
  <c r="AC131" i="1" s="1"/>
  <c r="Q130" i="1"/>
  <c r="AC130" i="1" s="1"/>
  <c r="U127" i="1"/>
  <c r="AA127" i="1" s="1"/>
  <c r="U126" i="1"/>
  <c r="AA126" i="1" s="1"/>
  <c r="U123" i="1"/>
  <c r="AA123" i="1" s="1"/>
  <c r="U122" i="1"/>
  <c r="AA122" i="1" s="1"/>
  <c r="U119" i="1"/>
  <c r="AA119" i="1" s="1"/>
  <c r="U118" i="1"/>
  <c r="AA118" i="1" s="1"/>
  <c r="U115" i="1"/>
  <c r="AA115" i="1" s="1"/>
  <c r="U114" i="1"/>
  <c r="AA114" i="1" s="1"/>
  <c r="U121" i="1"/>
  <c r="AA121" i="1" s="1"/>
  <c r="U124" i="1"/>
  <c r="AA124" i="1" s="1"/>
  <c r="U125" i="1"/>
  <c r="AA125" i="1" s="1"/>
  <c r="U120" i="1"/>
  <c r="AA120" i="1" s="1"/>
  <c r="U116" i="1"/>
  <c r="AA116" i="1" s="1"/>
  <c r="U117" i="1"/>
  <c r="AA117" i="1" s="1"/>
  <c r="U113" i="1"/>
  <c r="AA113" i="1" s="1"/>
  <c r="U112" i="1"/>
  <c r="U111" i="1"/>
  <c r="AA111" i="1" s="1"/>
  <c r="U110" i="1"/>
  <c r="AA110" i="1" s="1"/>
  <c r="U107" i="1"/>
  <c r="AA107" i="1" s="1"/>
  <c r="U106" i="1"/>
  <c r="AA106" i="1" s="1"/>
  <c r="U100" i="1"/>
  <c r="AA100" i="1" s="1"/>
  <c r="U101" i="1"/>
  <c r="AA101" i="1" s="1"/>
  <c r="U103" i="1"/>
  <c r="AA103" i="1" s="1"/>
  <c r="U102" i="1"/>
  <c r="AA102" i="1" s="1"/>
  <c r="U99" i="1"/>
  <c r="AA99" i="1" s="1"/>
  <c r="U98" i="1"/>
  <c r="AA98" i="1" s="1"/>
  <c r="U108" i="1"/>
  <c r="AA108" i="1" s="1"/>
  <c r="U97" i="1"/>
  <c r="AA97" i="1" s="1"/>
  <c r="U104" i="1"/>
  <c r="AA104" i="1" s="1"/>
  <c r="U105" i="1"/>
  <c r="AA105" i="1" s="1"/>
  <c r="U109" i="1"/>
  <c r="AA109" i="1" s="1"/>
  <c r="U96" i="1"/>
  <c r="R78" i="1"/>
  <c r="X78" i="1" s="1"/>
  <c r="R67" i="1"/>
  <c r="X67" i="1" s="1"/>
  <c r="R74" i="1"/>
  <c r="X74" i="1" s="1"/>
  <c r="R69" i="1"/>
  <c r="X69" i="1" s="1"/>
  <c r="R70" i="1"/>
  <c r="X70" i="1" s="1"/>
  <c r="R65" i="1"/>
  <c r="X65" i="1" s="1"/>
  <c r="R77" i="1"/>
  <c r="X77" i="1" s="1"/>
  <c r="R79" i="1"/>
  <c r="X79" i="1" s="1"/>
  <c r="R73" i="1"/>
  <c r="X73" i="1" s="1"/>
  <c r="R71" i="1"/>
  <c r="X71" i="1" s="1"/>
  <c r="R75" i="1"/>
  <c r="X75" i="1" s="1"/>
  <c r="R64" i="1"/>
  <c r="R76" i="1"/>
  <c r="X76" i="1" s="1"/>
  <c r="R68" i="1"/>
  <c r="X68" i="1" s="1"/>
  <c r="R72" i="1"/>
  <c r="X72" i="1" s="1"/>
  <c r="R66" i="1"/>
  <c r="X66" i="1" s="1"/>
  <c r="P63" i="1"/>
  <c r="AB63" i="1" s="1"/>
  <c r="P49" i="1"/>
  <c r="AB49" i="1" s="1"/>
  <c r="P59" i="1"/>
  <c r="AB59" i="1" s="1"/>
  <c r="P56" i="1"/>
  <c r="AB56" i="1" s="1"/>
  <c r="P58" i="1"/>
  <c r="AB58" i="1" s="1"/>
  <c r="P62" i="1"/>
  <c r="AB62" i="1" s="1"/>
  <c r="P51" i="1"/>
  <c r="AB51" i="1" s="1"/>
  <c r="P57" i="1"/>
  <c r="AB57" i="1" s="1"/>
  <c r="P55" i="1"/>
  <c r="AB55" i="1" s="1"/>
  <c r="P61" i="1"/>
  <c r="AB61" i="1" s="1"/>
  <c r="P54" i="1"/>
  <c r="AB54" i="1" s="1"/>
  <c r="P52" i="1"/>
  <c r="AB52" i="1" s="1"/>
  <c r="P48" i="1"/>
  <c r="AB48" i="1" s="1"/>
  <c r="P53" i="1"/>
  <c r="AB53" i="1" s="1"/>
  <c r="P60" i="1"/>
  <c r="AB60" i="1" s="1"/>
  <c r="P50" i="1"/>
  <c r="AB50" i="1" s="1"/>
  <c r="P44" i="1"/>
  <c r="V44" i="1" s="1"/>
  <c r="P46" i="1"/>
  <c r="V46" i="1" s="1"/>
  <c r="P40" i="1"/>
  <c r="V40" i="1" s="1"/>
  <c r="P42" i="1"/>
  <c r="V42" i="1" s="1"/>
  <c r="P36" i="1"/>
  <c r="V36" i="1" s="1"/>
  <c r="P38" i="1"/>
  <c r="V38" i="1" s="1"/>
  <c r="P35" i="1"/>
  <c r="V35" i="1" s="1"/>
  <c r="P32" i="1"/>
  <c r="P34" i="1"/>
  <c r="V34" i="1" s="1"/>
  <c r="P45" i="1"/>
  <c r="V45" i="1" s="1"/>
  <c r="P47" i="1"/>
  <c r="V47" i="1" s="1"/>
  <c r="P41" i="1"/>
  <c r="V41" i="1" s="1"/>
  <c r="P43" i="1"/>
  <c r="V43" i="1" s="1"/>
  <c r="P37" i="1"/>
  <c r="V37" i="1" s="1"/>
  <c r="P39" i="1"/>
  <c r="V39" i="1" s="1"/>
  <c r="P33" i="1"/>
  <c r="V33" i="1" s="1"/>
  <c r="P141" i="1"/>
  <c r="AB141" i="1" s="1"/>
  <c r="P143" i="1"/>
  <c r="AB143" i="1" s="1"/>
  <c r="P137" i="1"/>
  <c r="AB137" i="1" s="1"/>
  <c r="P140" i="1"/>
  <c r="AB140" i="1" s="1"/>
  <c r="P135" i="1"/>
  <c r="AB135" i="1" s="1"/>
  <c r="P133" i="1"/>
  <c r="AB133" i="1" s="1"/>
  <c r="P131" i="1"/>
  <c r="AB131" i="1" s="1"/>
  <c r="P129" i="1"/>
  <c r="AB129" i="1" s="1"/>
  <c r="P136" i="1"/>
  <c r="AB136" i="1" s="1"/>
  <c r="P142" i="1"/>
  <c r="AB142" i="1" s="1"/>
  <c r="P132" i="1"/>
  <c r="AB132" i="1" s="1"/>
  <c r="P138" i="1"/>
  <c r="AB138" i="1" s="1"/>
  <c r="P134" i="1"/>
  <c r="AB134" i="1" s="1"/>
  <c r="P128" i="1"/>
  <c r="AB128" i="1" s="1"/>
  <c r="P130" i="1"/>
  <c r="AB130" i="1" s="1"/>
  <c r="P139" i="1"/>
  <c r="AB139" i="1" s="1"/>
  <c r="S62" i="1"/>
  <c r="AE62" i="1" s="1"/>
  <c r="S52" i="1"/>
  <c r="AE52" i="1" s="1"/>
  <c r="S58" i="1"/>
  <c r="AE58" i="1" s="1"/>
  <c r="S49" i="1"/>
  <c r="AE49" i="1" s="1"/>
  <c r="S54" i="1"/>
  <c r="AE54" i="1" s="1"/>
  <c r="S61" i="1"/>
  <c r="AE61" i="1" s="1"/>
  <c r="S51" i="1"/>
  <c r="AE51" i="1" s="1"/>
  <c r="S50" i="1"/>
  <c r="AE50" i="1" s="1"/>
  <c r="S56" i="1"/>
  <c r="AE56" i="1" s="1"/>
  <c r="S63" i="1"/>
  <c r="AE63" i="1" s="1"/>
  <c r="S53" i="1"/>
  <c r="AE53" i="1" s="1"/>
  <c r="S60" i="1"/>
  <c r="AE60" i="1" s="1"/>
  <c r="S48" i="1"/>
  <c r="AE48" i="1" s="1"/>
  <c r="S59" i="1"/>
  <c r="AE59" i="1" s="1"/>
  <c r="S55" i="1"/>
  <c r="AE55" i="1" s="1"/>
  <c r="S57" i="1"/>
  <c r="AE57" i="1" s="1"/>
  <c r="P157" i="1"/>
  <c r="V157" i="1" s="1"/>
  <c r="P159" i="1"/>
  <c r="V159" i="1" s="1"/>
  <c r="P153" i="1"/>
  <c r="V153" i="1" s="1"/>
  <c r="P148" i="1"/>
  <c r="V148" i="1" s="1"/>
  <c r="P149" i="1"/>
  <c r="V149" i="1" s="1"/>
  <c r="P147" i="1"/>
  <c r="V147" i="1" s="1"/>
  <c r="P154" i="1"/>
  <c r="V154" i="1" s="1"/>
  <c r="P145" i="1"/>
  <c r="V145" i="1" s="1"/>
  <c r="P152" i="1"/>
  <c r="V152" i="1" s="1"/>
  <c r="P156" i="1"/>
  <c r="V156" i="1" s="1"/>
  <c r="P158" i="1"/>
  <c r="V158" i="1" s="1"/>
  <c r="P151" i="1"/>
  <c r="V151" i="1" s="1"/>
  <c r="P150" i="1"/>
  <c r="V150" i="1" s="1"/>
  <c r="P155" i="1"/>
  <c r="V155" i="1" s="1"/>
  <c r="P146" i="1"/>
  <c r="V146" i="1" s="1"/>
  <c r="P144" i="1"/>
  <c r="R142" i="1"/>
  <c r="AD142" i="1" s="1"/>
  <c r="R133" i="1"/>
  <c r="AD133" i="1" s="1"/>
  <c r="R138" i="1"/>
  <c r="AD138" i="1" s="1"/>
  <c r="R137" i="1"/>
  <c r="AD137" i="1" s="1"/>
  <c r="R134" i="1"/>
  <c r="AD134" i="1" s="1"/>
  <c r="R129" i="1"/>
  <c r="AD129" i="1" s="1"/>
  <c r="R130" i="1"/>
  <c r="AD130" i="1" s="1"/>
  <c r="R136" i="1"/>
  <c r="AD136" i="1" s="1"/>
  <c r="R141" i="1"/>
  <c r="AD141" i="1" s="1"/>
  <c r="R143" i="1"/>
  <c r="AD143" i="1" s="1"/>
  <c r="R132" i="1"/>
  <c r="AD132" i="1" s="1"/>
  <c r="R139" i="1"/>
  <c r="AD139" i="1" s="1"/>
  <c r="R135" i="1"/>
  <c r="AD135" i="1" s="1"/>
  <c r="R128" i="1"/>
  <c r="AD128" i="1" s="1"/>
  <c r="R140" i="1"/>
  <c r="AD140" i="1" s="1"/>
  <c r="R131" i="1"/>
  <c r="AD131" i="1" s="1"/>
  <c r="P125" i="1"/>
  <c r="V125" i="1" s="1"/>
  <c r="P119" i="1"/>
  <c r="V119" i="1" s="1"/>
  <c r="P121" i="1"/>
  <c r="V121" i="1" s="1"/>
  <c r="P112" i="1"/>
  <c r="P120" i="1"/>
  <c r="V120" i="1" s="1"/>
  <c r="P117" i="1"/>
  <c r="V117" i="1" s="1"/>
  <c r="P115" i="1"/>
  <c r="V115" i="1" s="1"/>
  <c r="P113" i="1"/>
  <c r="V113" i="1" s="1"/>
  <c r="P124" i="1"/>
  <c r="V124" i="1" s="1"/>
  <c r="P126" i="1"/>
  <c r="V126" i="1" s="1"/>
  <c r="P127" i="1"/>
  <c r="V127" i="1" s="1"/>
  <c r="P122" i="1"/>
  <c r="V122" i="1" s="1"/>
  <c r="P118" i="1"/>
  <c r="V118" i="1" s="1"/>
  <c r="P123" i="1"/>
  <c r="V123" i="1" s="1"/>
  <c r="P114" i="1"/>
  <c r="V114" i="1" s="1"/>
  <c r="P116" i="1"/>
  <c r="V116" i="1" s="1"/>
  <c r="T95" i="1"/>
  <c r="AF95" i="1" s="1"/>
  <c r="T90" i="1"/>
  <c r="AF90" i="1" s="1"/>
  <c r="T91" i="1"/>
  <c r="AF91" i="1" s="1"/>
  <c r="T93" i="1"/>
  <c r="AF93" i="1" s="1"/>
  <c r="T88" i="1"/>
  <c r="AF88" i="1" s="1"/>
  <c r="T87" i="1"/>
  <c r="AF87" i="1" s="1"/>
  <c r="T86" i="1"/>
  <c r="AF86" i="1" s="1"/>
  <c r="T94" i="1"/>
  <c r="AF94" i="1" s="1"/>
  <c r="T83" i="1"/>
  <c r="AF83" i="1" s="1"/>
  <c r="T89" i="1"/>
  <c r="AF89" i="1" s="1"/>
  <c r="T92" i="1"/>
  <c r="AF92" i="1" s="1"/>
  <c r="T82" i="1"/>
  <c r="AF82" i="1" s="1"/>
  <c r="T84" i="1"/>
  <c r="AF84" i="1" s="1"/>
  <c r="T85" i="1"/>
  <c r="AF85" i="1" s="1"/>
  <c r="T81" i="1"/>
  <c r="AF81" i="1" s="1"/>
  <c r="T80" i="1"/>
  <c r="AF80" i="1" s="1"/>
  <c r="U79" i="1"/>
  <c r="AA79" i="1" s="1"/>
  <c r="U78" i="1"/>
  <c r="AA78" i="1" s="1"/>
  <c r="U75" i="1"/>
  <c r="AA75" i="1" s="1"/>
  <c r="U74" i="1"/>
  <c r="AA74" i="1" s="1"/>
  <c r="U71" i="1"/>
  <c r="AA71" i="1" s="1"/>
  <c r="U69" i="1"/>
  <c r="AA69" i="1" s="1"/>
  <c r="U67" i="1"/>
  <c r="AA67" i="1" s="1"/>
  <c r="U65" i="1"/>
  <c r="AA65" i="1" s="1"/>
  <c r="U73" i="1"/>
  <c r="AA73" i="1" s="1"/>
  <c r="U76" i="1"/>
  <c r="AA76" i="1" s="1"/>
  <c r="U70" i="1"/>
  <c r="AA70" i="1" s="1"/>
  <c r="U72" i="1"/>
  <c r="AA72" i="1" s="1"/>
  <c r="U68" i="1"/>
  <c r="AA68" i="1" s="1"/>
  <c r="U77" i="1"/>
  <c r="AA77" i="1" s="1"/>
  <c r="U64" i="1"/>
  <c r="U66" i="1"/>
  <c r="AA66" i="1" s="1"/>
  <c r="T55" i="1"/>
  <c r="AF55" i="1" s="1"/>
  <c r="T61" i="1"/>
  <c r="AF61" i="1" s="1"/>
  <c r="T52" i="1"/>
  <c r="AF52" i="1" s="1"/>
  <c r="T56" i="1"/>
  <c r="AF56" i="1" s="1"/>
  <c r="T49" i="1"/>
  <c r="AF49" i="1" s="1"/>
  <c r="T53" i="1"/>
  <c r="AF53" i="1" s="1"/>
  <c r="T51" i="1"/>
  <c r="AF51" i="1" s="1"/>
  <c r="T50" i="1"/>
  <c r="AF50" i="1" s="1"/>
  <c r="T48" i="1"/>
  <c r="AF48" i="1" s="1"/>
  <c r="T58" i="1"/>
  <c r="AF58" i="1" s="1"/>
  <c r="T59" i="1"/>
  <c r="AF59" i="1" s="1"/>
  <c r="T62" i="1"/>
  <c r="AF62" i="1" s="1"/>
  <c r="T63" i="1"/>
  <c r="AF63" i="1" s="1"/>
  <c r="T57" i="1"/>
  <c r="AF57" i="1" s="1"/>
  <c r="T60" i="1"/>
  <c r="AF60" i="1" s="1"/>
  <c r="T54" i="1"/>
  <c r="AF54" i="1" s="1"/>
  <c r="S24" i="1"/>
  <c r="AE24" i="1" s="1"/>
  <c r="S31" i="1"/>
  <c r="AE31" i="1" s="1"/>
  <c r="S20" i="1"/>
  <c r="AE20" i="1" s="1"/>
  <c r="S27" i="1"/>
  <c r="AE27" i="1" s="1"/>
  <c r="S18" i="1"/>
  <c r="AE18" i="1" s="1"/>
  <c r="S30" i="1"/>
  <c r="AE30" i="1" s="1"/>
  <c r="S23" i="1"/>
  <c r="AE23" i="1" s="1"/>
  <c r="S26" i="1"/>
  <c r="AE26" i="1" s="1"/>
  <c r="S19" i="1"/>
  <c r="AE19" i="1" s="1"/>
  <c r="S22" i="1"/>
  <c r="AE22" i="1" s="1"/>
  <c r="S28" i="1"/>
  <c r="AE28" i="1" s="1"/>
  <c r="S29" i="1"/>
  <c r="AE29" i="1" s="1"/>
  <c r="S17" i="1"/>
  <c r="AE17" i="1" s="1"/>
  <c r="S21" i="1"/>
  <c r="AE21" i="1" s="1"/>
  <c r="S25" i="1"/>
  <c r="AE25" i="1" s="1"/>
  <c r="S16" i="1"/>
  <c r="AE16" i="1" s="1"/>
  <c r="T46" i="1"/>
  <c r="Z46" i="1" s="1"/>
  <c r="T44" i="1"/>
  <c r="Z44" i="1" s="1"/>
  <c r="T42" i="1"/>
  <c r="Z42" i="1" s="1"/>
  <c r="T40" i="1"/>
  <c r="Z40" i="1" s="1"/>
  <c r="T38" i="1"/>
  <c r="Z38" i="1" s="1"/>
  <c r="T36" i="1"/>
  <c r="Z36" i="1" s="1"/>
  <c r="T34" i="1"/>
  <c r="Z34" i="1" s="1"/>
  <c r="T32" i="1"/>
  <c r="T43" i="1"/>
  <c r="Z43" i="1" s="1"/>
  <c r="T47" i="1"/>
  <c r="Z47" i="1" s="1"/>
  <c r="T45" i="1"/>
  <c r="Z45" i="1" s="1"/>
  <c r="T41" i="1"/>
  <c r="Z41" i="1" s="1"/>
  <c r="T39" i="1"/>
  <c r="Z39" i="1" s="1"/>
  <c r="T37" i="1"/>
  <c r="Z37" i="1" s="1"/>
  <c r="T35" i="1"/>
  <c r="Z35" i="1" s="1"/>
  <c r="T33" i="1"/>
  <c r="Z33" i="1" s="1"/>
  <c r="Q157" i="1"/>
  <c r="W157" i="1" s="1"/>
  <c r="Q159" i="1"/>
  <c r="W159" i="1" s="1"/>
  <c r="Q153" i="1"/>
  <c r="W153" i="1" s="1"/>
  <c r="Q155" i="1"/>
  <c r="W155" i="1" s="1"/>
  <c r="Q152" i="1"/>
  <c r="W152" i="1" s="1"/>
  <c r="Q149" i="1"/>
  <c r="W149" i="1" s="1"/>
  <c r="Q151" i="1"/>
  <c r="W151" i="1" s="1"/>
  <c r="Q145" i="1"/>
  <c r="W145" i="1" s="1"/>
  <c r="Q147" i="1"/>
  <c r="W147" i="1" s="1"/>
  <c r="Q158" i="1"/>
  <c r="W158" i="1" s="1"/>
  <c r="Q156" i="1"/>
  <c r="W156" i="1" s="1"/>
  <c r="Q154" i="1"/>
  <c r="W154" i="1" s="1"/>
  <c r="Q150" i="1"/>
  <c r="W150" i="1" s="1"/>
  <c r="Q148" i="1"/>
  <c r="W148" i="1" s="1"/>
  <c r="Q144" i="1"/>
  <c r="Q146" i="1"/>
  <c r="W146" i="1" s="1"/>
  <c r="S142" i="1"/>
  <c r="AE142" i="1" s="1"/>
  <c r="S140" i="1"/>
  <c r="AE140" i="1" s="1"/>
  <c r="S138" i="1"/>
  <c r="AE138" i="1" s="1"/>
  <c r="S136" i="1"/>
  <c r="AE136" i="1" s="1"/>
  <c r="S134" i="1"/>
  <c r="AE134" i="1" s="1"/>
  <c r="S141" i="1"/>
  <c r="AE141" i="1" s="1"/>
  <c r="S130" i="1"/>
  <c r="AE130" i="1" s="1"/>
  <c r="S137" i="1"/>
  <c r="AE137" i="1" s="1"/>
  <c r="S143" i="1"/>
  <c r="AE143" i="1" s="1"/>
  <c r="S133" i="1"/>
  <c r="AE133" i="1" s="1"/>
  <c r="S129" i="1"/>
  <c r="AE129" i="1" s="1"/>
  <c r="S139" i="1"/>
  <c r="AE139" i="1" s="1"/>
  <c r="S135" i="1"/>
  <c r="AE135" i="1" s="1"/>
  <c r="S132" i="1"/>
  <c r="AE132" i="1" s="1"/>
  <c r="S131" i="1"/>
  <c r="AE131" i="1" s="1"/>
  <c r="S128" i="1"/>
  <c r="AE128" i="1" s="1"/>
  <c r="R126" i="1"/>
  <c r="X126" i="1" s="1"/>
  <c r="R120" i="1"/>
  <c r="X120" i="1" s="1"/>
  <c r="R122" i="1"/>
  <c r="X122" i="1" s="1"/>
  <c r="R113" i="1"/>
  <c r="X113" i="1" s="1"/>
  <c r="R118" i="1"/>
  <c r="X118" i="1" s="1"/>
  <c r="R125" i="1"/>
  <c r="X125" i="1" s="1"/>
  <c r="R116" i="1"/>
  <c r="X116" i="1" s="1"/>
  <c r="R115" i="1"/>
  <c r="X115" i="1" s="1"/>
  <c r="R114" i="1"/>
  <c r="X114" i="1" s="1"/>
  <c r="R121" i="1"/>
  <c r="X121" i="1" s="1"/>
  <c r="R127" i="1"/>
  <c r="X127" i="1" s="1"/>
  <c r="R124" i="1"/>
  <c r="X124" i="1" s="1"/>
  <c r="R123" i="1"/>
  <c r="X123" i="1" s="1"/>
  <c r="R117" i="1"/>
  <c r="X117" i="1" s="1"/>
  <c r="R119" i="1"/>
  <c r="X119" i="1" s="1"/>
  <c r="R112" i="1"/>
  <c r="P93" i="1"/>
  <c r="AB93" i="1" s="1"/>
  <c r="P87" i="1"/>
  <c r="AB87" i="1" s="1"/>
  <c r="P89" i="1"/>
  <c r="AB89" i="1" s="1"/>
  <c r="P80" i="1"/>
  <c r="AB80" i="1" s="1"/>
  <c r="P95" i="1"/>
  <c r="AB95" i="1" s="1"/>
  <c r="P85" i="1"/>
  <c r="AB85" i="1" s="1"/>
  <c r="P92" i="1"/>
  <c r="AB92" i="1" s="1"/>
  <c r="P81" i="1"/>
  <c r="AB81" i="1" s="1"/>
  <c r="P83" i="1"/>
  <c r="AB83" i="1" s="1"/>
  <c r="P90" i="1"/>
  <c r="AB90" i="1" s="1"/>
  <c r="P94" i="1"/>
  <c r="AB94" i="1" s="1"/>
  <c r="P84" i="1"/>
  <c r="AB84" i="1" s="1"/>
  <c r="P86" i="1"/>
  <c r="AB86" i="1" s="1"/>
  <c r="P88" i="1"/>
  <c r="AB88" i="1" s="1"/>
  <c r="P91" i="1"/>
  <c r="AB91" i="1" s="1"/>
  <c r="P82" i="1"/>
  <c r="AB82" i="1" s="1"/>
  <c r="P77" i="1"/>
  <c r="V77" i="1" s="1"/>
  <c r="P70" i="1"/>
  <c r="V70" i="1" s="1"/>
  <c r="P73" i="1"/>
  <c r="V73" i="1" s="1"/>
  <c r="P79" i="1"/>
  <c r="V79" i="1" s="1"/>
  <c r="P68" i="1"/>
  <c r="V68" i="1" s="1"/>
  <c r="P69" i="1"/>
  <c r="V69" i="1" s="1"/>
  <c r="P72" i="1"/>
  <c r="V72" i="1" s="1"/>
  <c r="P71" i="1"/>
  <c r="V71" i="1" s="1"/>
  <c r="P78" i="1"/>
  <c r="V78" i="1" s="1"/>
  <c r="P75" i="1"/>
  <c r="V75" i="1" s="1"/>
  <c r="P74" i="1"/>
  <c r="V74" i="1" s="1"/>
  <c r="P67" i="1"/>
  <c r="V67" i="1" s="1"/>
  <c r="P76" i="1"/>
  <c r="V76" i="1" s="1"/>
  <c r="P65" i="1"/>
  <c r="V65" i="1" s="1"/>
  <c r="P66" i="1"/>
  <c r="V66" i="1" s="1"/>
  <c r="P64" i="1"/>
  <c r="R62" i="1"/>
  <c r="AD62" i="1" s="1"/>
  <c r="R49" i="1"/>
  <c r="AD49" i="1" s="1"/>
  <c r="R57" i="1"/>
  <c r="AD57" i="1" s="1"/>
  <c r="R61" i="1"/>
  <c r="AD61" i="1" s="1"/>
  <c r="R52" i="1"/>
  <c r="AD52" i="1" s="1"/>
  <c r="R51" i="1"/>
  <c r="AD51" i="1" s="1"/>
  <c r="R53" i="1"/>
  <c r="AD53" i="1" s="1"/>
  <c r="R60" i="1"/>
  <c r="AD60" i="1" s="1"/>
  <c r="R63" i="1"/>
  <c r="AD63" i="1" s="1"/>
  <c r="R54" i="1"/>
  <c r="AD54" i="1" s="1"/>
  <c r="R59" i="1"/>
  <c r="AD59" i="1" s="1"/>
  <c r="R58" i="1"/>
  <c r="AD58" i="1" s="1"/>
  <c r="R50" i="1"/>
  <c r="AD50" i="1" s="1"/>
  <c r="R48" i="1"/>
  <c r="AD48" i="1" s="1"/>
  <c r="R55" i="1"/>
  <c r="AD55" i="1" s="1"/>
  <c r="R56" i="1"/>
  <c r="AD56" i="1" s="1"/>
  <c r="T30" i="1"/>
  <c r="AF30" i="1" s="1"/>
  <c r="T28" i="1"/>
  <c r="AF28" i="1" s="1"/>
  <c r="T26" i="1"/>
  <c r="AF26" i="1" s="1"/>
  <c r="T24" i="1"/>
  <c r="AF24" i="1" s="1"/>
  <c r="T25" i="1"/>
  <c r="AF25" i="1" s="1"/>
  <c r="T22" i="1"/>
  <c r="AF22" i="1" s="1"/>
  <c r="T20" i="1"/>
  <c r="AF20" i="1" s="1"/>
  <c r="T18" i="1"/>
  <c r="AF18" i="1" s="1"/>
  <c r="T16" i="1"/>
  <c r="AF16" i="1" s="1"/>
  <c r="T31" i="1"/>
  <c r="AF31" i="1" s="1"/>
  <c r="T29" i="1"/>
  <c r="AF29" i="1" s="1"/>
  <c r="T27" i="1"/>
  <c r="AF27" i="1" s="1"/>
  <c r="T23" i="1"/>
  <c r="AF23" i="1" s="1"/>
  <c r="T21" i="1"/>
  <c r="AF21" i="1" s="1"/>
  <c r="T17" i="1"/>
  <c r="AF17" i="1" s="1"/>
  <c r="T19" i="1"/>
  <c r="AF19" i="1" s="1"/>
  <c r="T79" i="1"/>
  <c r="Z79" i="1" s="1"/>
  <c r="T77" i="1"/>
  <c r="Z77" i="1" s="1"/>
  <c r="T75" i="1"/>
  <c r="Z75" i="1" s="1"/>
  <c r="T64" i="1"/>
  <c r="T71" i="1"/>
  <c r="Z71" i="1" s="1"/>
  <c r="T78" i="1"/>
  <c r="Z78" i="1" s="1"/>
  <c r="T67" i="1"/>
  <c r="Z67" i="1" s="1"/>
  <c r="T74" i="1"/>
  <c r="Z74" i="1" s="1"/>
  <c r="T72" i="1"/>
  <c r="Z72" i="1" s="1"/>
  <c r="T76" i="1"/>
  <c r="Z76" i="1" s="1"/>
  <c r="T68" i="1"/>
  <c r="Z68" i="1" s="1"/>
  <c r="T66" i="1"/>
  <c r="Z66" i="1" s="1"/>
  <c r="T69" i="1"/>
  <c r="Z69" i="1" s="1"/>
  <c r="T73" i="1"/>
  <c r="Z73" i="1" s="1"/>
  <c r="T65" i="1"/>
  <c r="Z65" i="1" s="1"/>
  <c r="T70" i="1"/>
  <c r="Z70" i="1" s="1"/>
  <c r="T159" i="1"/>
  <c r="Z159" i="1" s="1"/>
  <c r="T153" i="1"/>
  <c r="Z153" i="1" s="1"/>
  <c r="T155" i="1"/>
  <c r="Z155" i="1" s="1"/>
  <c r="T158" i="1"/>
  <c r="Z158" i="1" s="1"/>
  <c r="T151" i="1"/>
  <c r="Z151" i="1" s="1"/>
  <c r="T157" i="1"/>
  <c r="Z157" i="1" s="1"/>
  <c r="T147" i="1"/>
  <c r="Z147" i="1" s="1"/>
  <c r="T150" i="1"/>
  <c r="Z150" i="1" s="1"/>
  <c r="T145" i="1"/>
  <c r="Z145" i="1" s="1"/>
  <c r="T156" i="1"/>
  <c r="Z156" i="1" s="1"/>
  <c r="T146" i="1"/>
  <c r="Z146" i="1" s="1"/>
  <c r="T152" i="1"/>
  <c r="Z152" i="1" s="1"/>
  <c r="T148" i="1"/>
  <c r="Z148" i="1" s="1"/>
  <c r="T149" i="1"/>
  <c r="Z149" i="1" s="1"/>
  <c r="T144" i="1"/>
  <c r="T154" i="1"/>
  <c r="Z154" i="1" s="1"/>
  <c r="U143" i="1"/>
  <c r="AG143" i="1" s="1"/>
  <c r="U141" i="1"/>
  <c r="AG141" i="1" s="1"/>
  <c r="U130" i="1"/>
  <c r="AG130" i="1" s="1"/>
  <c r="U139" i="1"/>
  <c r="AG139" i="1" s="1"/>
  <c r="U137" i="1"/>
  <c r="AG137" i="1" s="1"/>
  <c r="U135" i="1"/>
  <c r="AG135" i="1" s="1"/>
  <c r="U142" i="1"/>
  <c r="AG142" i="1" s="1"/>
  <c r="U131" i="1"/>
  <c r="AG131" i="1" s="1"/>
  <c r="U138" i="1"/>
  <c r="AG138" i="1" s="1"/>
  <c r="U136" i="1"/>
  <c r="AG136" i="1" s="1"/>
  <c r="U140" i="1"/>
  <c r="AG140" i="1" s="1"/>
  <c r="U134" i="1"/>
  <c r="AG134" i="1" s="1"/>
  <c r="U132" i="1"/>
  <c r="AG132" i="1" s="1"/>
  <c r="U133" i="1"/>
  <c r="AG133" i="1" s="1"/>
  <c r="U128" i="1"/>
  <c r="AG128" i="1" s="1"/>
  <c r="U129" i="1"/>
  <c r="AG129" i="1" s="1"/>
  <c r="R110" i="1"/>
  <c r="X110" i="1" s="1"/>
  <c r="R108" i="1"/>
  <c r="X108" i="1" s="1"/>
  <c r="R106" i="1"/>
  <c r="X106" i="1" s="1"/>
  <c r="R101" i="1"/>
  <c r="X101" i="1" s="1"/>
  <c r="R104" i="1"/>
  <c r="X104" i="1" s="1"/>
  <c r="R102" i="1"/>
  <c r="X102" i="1" s="1"/>
  <c r="R107" i="1"/>
  <c r="X107" i="1" s="1"/>
  <c r="R98" i="1"/>
  <c r="X98" i="1" s="1"/>
  <c r="R97" i="1"/>
  <c r="X97" i="1" s="1"/>
  <c r="R111" i="1"/>
  <c r="X111" i="1" s="1"/>
  <c r="R100" i="1"/>
  <c r="X100" i="1" s="1"/>
  <c r="R96" i="1"/>
  <c r="R103" i="1"/>
  <c r="X103" i="1" s="1"/>
  <c r="R109" i="1"/>
  <c r="X109" i="1" s="1"/>
  <c r="R99" i="1"/>
  <c r="X99" i="1" s="1"/>
  <c r="R105" i="1"/>
  <c r="X105" i="1" s="1"/>
  <c r="Q93" i="1"/>
  <c r="AC93" i="1" s="1"/>
  <c r="Q92" i="1"/>
  <c r="AC92" i="1" s="1"/>
  <c r="Q89" i="1"/>
  <c r="AC89" i="1" s="1"/>
  <c r="Q88" i="1"/>
  <c r="AC88" i="1" s="1"/>
  <c r="Q85" i="1"/>
  <c r="AC85" i="1" s="1"/>
  <c r="Q84" i="1"/>
  <c r="AC84" i="1" s="1"/>
  <c r="Q81" i="1"/>
  <c r="AC81" i="1" s="1"/>
  <c r="Q80" i="1"/>
  <c r="AC80" i="1" s="1"/>
  <c r="Q87" i="1"/>
  <c r="AC87" i="1" s="1"/>
  <c r="Q94" i="1"/>
  <c r="AC94" i="1" s="1"/>
  <c r="Q83" i="1"/>
  <c r="AC83" i="1" s="1"/>
  <c r="Q90" i="1"/>
  <c r="AC90" i="1" s="1"/>
  <c r="Q86" i="1"/>
  <c r="AC86" i="1" s="1"/>
  <c r="Q95" i="1"/>
  <c r="AC95" i="1" s="1"/>
  <c r="Q82" i="1"/>
  <c r="AC82" i="1" s="1"/>
  <c r="Q91" i="1"/>
  <c r="AC91" i="1" s="1"/>
  <c r="Q77" i="1"/>
  <c r="W77" i="1" s="1"/>
  <c r="Q76" i="1"/>
  <c r="W76" i="1" s="1"/>
  <c r="Q75" i="1"/>
  <c r="W75" i="1" s="1"/>
  <c r="Q73" i="1"/>
  <c r="W73" i="1" s="1"/>
  <c r="Q72" i="1"/>
  <c r="W72" i="1" s="1"/>
  <c r="Q69" i="1"/>
  <c r="W69" i="1" s="1"/>
  <c r="Q64" i="1"/>
  <c r="Q74" i="1"/>
  <c r="W74" i="1" s="1"/>
  <c r="Q65" i="1"/>
  <c r="W65" i="1" s="1"/>
  <c r="Q68" i="1"/>
  <c r="W68" i="1" s="1"/>
  <c r="Q78" i="1"/>
  <c r="W78" i="1" s="1"/>
  <c r="Q79" i="1"/>
  <c r="W79" i="1" s="1"/>
  <c r="Q70" i="1"/>
  <c r="W70" i="1" s="1"/>
  <c r="Q67" i="1"/>
  <c r="W67" i="1" s="1"/>
  <c r="Q66" i="1"/>
  <c r="W66" i="1" s="1"/>
  <c r="Q71" i="1"/>
  <c r="W71" i="1" s="1"/>
  <c r="U47" i="1"/>
  <c r="AA47" i="1" s="1"/>
  <c r="U44" i="1"/>
  <c r="AA44" i="1" s="1"/>
  <c r="U46" i="1"/>
  <c r="AA46" i="1" s="1"/>
  <c r="U40" i="1"/>
  <c r="AA40" i="1" s="1"/>
  <c r="U43" i="1"/>
  <c r="AA43" i="1" s="1"/>
  <c r="U36" i="1"/>
  <c r="AA36" i="1" s="1"/>
  <c r="U39" i="1"/>
  <c r="AA39" i="1" s="1"/>
  <c r="U32" i="1"/>
  <c r="U42" i="1"/>
  <c r="AA42" i="1" s="1"/>
  <c r="U35" i="1"/>
  <c r="AA35" i="1" s="1"/>
  <c r="U33" i="1"/>
  <c r="AA33" i="1" s="1"/>
  <c r="U41" i="1"/>
  <c r="AA41" i="1" s="1"/>
  <c r="U45" i="1"/>
  <c r="AA45" i="1" s="1"/>
  <c r="U34" i="1"/>
  <c r="AA34" i="1" s="1"/>
  <c r="U38" i="1"/>
  <c r="AA38" i="1" s="1"/>
  <c r="U37" i="1"/>
  <c r="AA37" i="1" s="1"/>
  <c r="P16" i="1"/>
  <c r="AB16" i="1" s="1"/>
  <c r="P30" i="1"/>
  <c r="AB30" i="1" s="1"/>
  <c r="P28" i="1"/>
  <c r="AB28" i="1" s="1"/>
  <c r="P26" i="1"/>
  <c r="AB26" i="1" s="1"/>
  <c r="P24" i="1"/>
  <c r="AB24" i="1" s="1"/>
  <c r="P22" i="1"/>
  <c r="AB22" i="1" s="1"/>
  <c r="P20" i="1"/>
  <c r="AB20" i="1" s="1"/>
  <c r="P18" i="1"/>
  <c r="AB18" i="1" s="1"/>
  <c r="P25" i="1"/>
  <c r="AB25" i="1" s="1"/>
  <c r="P29" i="1"/>
  <c r="AB29" i="1" s="1"/>
  <c r="P31" i="1"/>
  <c r="AB31" i="1" s="1"/>
  <c r="P27" i="1"/>
  <c r="AB27" i="1" s="1"/>
  <c r="P21" i="1"/>
  <c r="AB21" i="1" s="1"/>
  <c r="P23" i="1"/>
  <c r="AB23" i="1" s="1"/>
  <c r="P19" i="1"/>
  <c r="AB19" i="1" s="1"/>
  <c r="P17" i="1"/>
  <c r="AB17" i="1" s="1"/>
  <c r="T111" i="1"/>
  <c r="Z111" i="1" s="1"/>
  <c r="T97" i="1"/>
  <c r="Z97" i="1" s="1"/>
  <c r="T104" i="1"/>
  <c r="Z104" i="1" s="1"/>
  <c r="T107" i="1"/>
  <c r="Z107" i="1" s="1"/>
  <c r="T109" i="1"/>
  <c r="Z109" i="1" s="1"/>
  <c r="T103" i="1"/>
  <c r="Z103" i="1" s="1"/>
  <c r="T102" i="1"/>
  <c r="Z102" i="1" s="1"/>
  <c r="T99" i="1"/>
  <c r="Z99" i="1" s="1"/>
  <c r="T110" i="1"/>
  <c r="Z110" i="1" s="1"/>
  <c r="T101" i="1"/>
  <c r="Z101" i="1" s="1"/>
  <c r="T108" i="1"/>
  <c r="Z108" i="1" s="1"/>
  <c r="T106" i="1"/>
  <c r="Z106" i="1" s="1"/>
  <c r="T100" i="1"/>
  <c r="Z100" i="1" s="1"/>
  <c r="T105" i="1"/>
  <c r="Z105" i="1" s="1"/>
  <c r="T96" i="1"/>
  <c r="T98" i="1"/>
  <c r="Z98" i="1" s="1"/>
  <c r="S158" i="1"/>
  <c r="Y158" i="1" s="1"/>
  <c r="S156" i="1"/>
  <c r="Y156" i="1" s="1"/>
  <c r="S154" i="1"/>
  <c r="Y154" i="1" s="1"/>
  <c r="S152" i="1"/>
  <c r="Y152" i="1" s="1"/>
  <c r="S153" i="1"/>
  <c r="Y153" i="1" s="1"/>
  <c r="S150" i="1"/>
  <c r="Y150" i="1" s="1"/>
  <c r="S148" i="1"/>
  <c r="Y148" i="1" s="1"/>
  <c r="S155" i="1"/>
  <c r="Y155" i="1" s="1"/>
  <c r="S146" i="1"/>
  <c r="Y146" i="1" s="1"/>
  <c r="S144" i="1"/>
  <c r="S159" i="1"/>
  <c r="Y159" i="1" s="1"/>
  <c r="S157" i="1"/>
  <c r="Y157" i="1" s="1"/>
  <c r="S151" i="1"/>
  <c r="Y151" i="1" s="1"/>
  <c r="S149" i="1"/>
  <c r="Y149" i="1" s="1"/>
  <c r="S147" i="1"/>
  <c r="Y147" i="1" s="1"/>
  <c r="S145" i="1"/>
  <c r="Y145" i="1" s="1"/>
  <c r="T143" i="1"/>
  <c r="AF143" i="1" s="1"/>
  <c r="T137" i="1"/>
  <c r="AF137" i="1" s="1"/>
  <c r="T128" i="1"/>
  <c r="AF128" i="1" s="1"/>
  <c r="T139" i="1"/>
  <c r="AF139" i="1" s="1"/>
  <c r="T129" i="1"/>
  <c r="AF129" i="1" s="1"/>
  <c r="T135" i="1"/>
  <c r="AF135" i="1" s="1"/>
  <c r="T142" i="1"/>
  <c r="AF142" i="1" s="1"/>
  <c r="T131" i="1"/>
  <c r="AF131" i="1" s="1"/>
  <c r="T134" i="1"/>
  <c r="AF134" i="1" s="1"/>
  <c r="T140" i="1"/>
  <c r="AF140" i="1" s="1"/>
  <c r="T141" i="1"/>
  <c r="AF141" i="1" s="1"/>
  <c r="T136" i="1"/>
  <c r="AF136" i="1" s="1"/>
  <c r="T130" i="1"/>
  <c r="AF130" i="1" s="1"/>
  <c r="T133" i="1"/>
  <c r="AF133" i="1" s="1"/>
  <c r="T132" i="1"/>
  <c r="AF132" i="1" s="1"/>
  <c r="T138" i="1"/>
  <c r="AF138" i="1" s="1"/>
  <c r="P109" i="1"/>
  <c r="V109" i="1" s="1"/>
  <c r="P108" i="1"/>
  <c r="V108" i="1" s="1"/>
  <c r="P105" i="1"/>
  <c r="V105" i="1" s="1"/>
  <c r="P111" i="1"/>
  <c r="V111" i="1" s="1"/>
  <c r="P104" i="1"/>
  <c r="V104" i="1" s="1"/>
  <c r="P103" i="1"/>
  <c r="V103" i="1" s="1"/>
  <c r="P101" i="1"/>
  <c r="V101" i="1" s="1"/>
  <c r="P97" i="1"/>
  <c r="V97" i="1" s="1"/>
  <c r="P107" i="1"/>
  <c r="V107" i="1" s="1"/>
  <c r="P106" i="1"/>
  <c r="V106" i="1" s="1"/>
  <c r="P110" i="1"/>
  <c r="V110" i="1" s="1"/>
  <c r="P100" i="1"/>
  <c r="V100" i="1" s="1"/>
  <c r="P102" i="1"/>
  <c r="V102" i="1" s="1"/>
  <c r="P96" i="1"/>
  <c r="P98" i="1"/>
  <c r="V98" i="1" s="1"/>
  <c r="P99" i="1"/>
  <c r="V99" i="1" s="1"/>
  <c r="R94" i="1"/>
  <c r="AD94" i="1" s="1"/>
  <c r="R93" i="1"/>
  <c r="AD93" i="1" s="1"/>
  <c r="R90" i="1"/>
  <c r="AD90" i="1" s="1"/>
  <c r="R89" i="1"/>
  <c r="AD89" i="1" s="1"/>
  <c r="R86" i="1"/>
  <c r="AD86" i="1" s="1"/>
  <c r="R88" i="1"/>
  <c r="AD88" i="1" s="1"/>
  <c r="R91" i="1"/>
  <c r="AD91" i="1" s="1"/>
  <c r="R82" i="1"/>
  <c r="AD82" i="1" s="1"/>
  <c r="R92" i="1"/>
  <c r="AD92" i="1" s="1"/>
  <c r="R81" i="1"/>
  <c r="AD81" i="1" s="1"/>
  <c r="R95" i="1"/>
  <c r="AD95" i="1" s="1"/>
  <c r="R85" i="1"/>
  <c r="AD85" i="1" s="1"/>
  <c r="R87" i="1"/>
  <c r="AD87" i="1" s="1"/>
  <c r="R84" i="1"/>
  <c r="AD84" i="1" s="1"/>
  <c r="R83" i="1"/>
  <c r="AD83" i="1" s="1"/>
  <c r="R80" i="1"/>
  <c r="AD80" i="1" s="1"/>
  <c r="S78" i="1"/>
  <c r="Y78" i="1" s="1"/>
  <c r="S77" i="1"/>
  <c r="Y77" i="1" s="1"/>
  <c r="S74" i="1"/>
  <c r="Y74" i="1" s="1"/>
  <c r="S73" i="1"/>
  <c r="Y73" i="1" s="1"/>
  <c r="S70" i="1"/>
  <c r="Y70" i="1" s="1"/>
  <c r="S72" i="1"/>
  <c r="Y72" i="1" s="1"/>
  <c r="S67" i="1"/>
  <c r="Y67" i="1" s="1"/>
  <c r="S66" i="1"/>
  <c r="Y66" i="1" s="1"/>
  <c r="S69" i="1"/>
  <c r="Y69" i="1" s="1"/>
  <c r="S79" i="1"/>
  <c r="Y79" i="1" s="1"/>
  <c r="S65" i="1"/>
  <c r="Y65" i="1" s="1"/>
  <c r="S75" i="1"/>
  <c r="Y75" i="1" s="1"/>
  <c r="S68" i="1"/>
  <c r="Y68" i="1" s="1"/>
  <c r="S71" i="1"/>
  <c r="Y71" i="1" s="1"/>
  <c r="S64" i="1"/>
  <c r="S76" i="1"/>
  <c r="Y76" i="1" s="1"/>
  <c r="Q39" i="1"/>
  <c r="W39" i="1" s="1"/>
  <c r="Q44" i="1"/>
  <c r="W44" i="1" s="1"/>
  <c r="Q35" i="1"/>
  <c r="W35" i="1" s="1"/>
  <c r="Q36" i="1"/>
  <c r="W36" i="1" s="1"/>
  <c r="Q40" i="1"/>
  <c r="W40" i="1" s="1"/>
  <c r="Q32" i="1"/>
  <c r="Q45" i="1"/>
  <c r="W45" i="1" s="1"/>
  <c r="Q46" i="1"/>
  <c r="W46" i="1" s="1"/>
  <c r="Q37" i="1"/>
  <c r="W37" i="1" s="1"/>
  <c r="Q41" i="1"/>
  <c r="W41" i="1" s="1"/>
  <c r="Q42" i="1"/>
  <c r="W42" i="1" s="1"/>
  <c r="Q38" i="1"/>
  <c r="W38" i="1" s="1"/>
  <c r="Q33" i="1"/>
  <c r="W33" i="1" s="1"/>
  <c r="Q34" i="1"/>
  <c r="W34" i="1" s="1"/>
  <c r="Q47" i="1"/>
  <c r="W47" i="1" s="1"/>
  <c r="Q43" i="1"/>
  <c r="W43" i="1" s="1"/>
  <c r="R29" i="1"/>
  <c r="AD29" i="1" s="1"/>
  <c r="R31" i="1"/>
  <c r="AD31" i="1" s="1"/>
  <c r="R25" i="1"/>
  <c r="AD25" i="1" s="1"/>
  <c r="R27" i="1"/>
  <c r="AD27" i="1" s="1"/>
  <c r="R24" i="1"/>
  <c r="AD24" i="1" s="1"/>
  <c r="R21" i="1"/>
  <c r="AD21" i="1" s="1"/>
  <c r="R23" i="1"/>
  <c r="AD23" i="1" s="1"/>
  <c r="R17" i="1"/>
  <c r="AD17" i="1" s="1"/>
  <c r="R19" i="1"/>
  <c r="AD19" i="1" s="1"/>
  <c r="R30" i="1"/>
  <c r="AD30" i="1" s="1"/>
  <c r="R28" i="1"/>
  <c r="AD28" i="1" s="1"/>
  <c r="R26" i="1"/>
  <c r="AD26" i="1" s="1"/>
  <c r="R22" i="1"/>
  <c r="AD22" i="1" s="1"/>
  <c r="R20" i="1"/>
  <c r="AD20" i="1" s="1"/>
  <c r="R18" i="1"/>
  <c r="AD18" i="1" s="1"/>
  <c r="R16" i="1"/>
  <c r="AD16" i="1" s="1"/>
  <c r="R158" i="1"/>
  <c r="X158" i="1" s="1"/>
  <c r="R148" i="1"/>
  <c r="X148" i="1" s="1"/>
  <c r="R154" i="1"/>
  <c r="X154" i="1" s="1"/>
  <c r="R153" i="1"/>
  <c r="X153" i="1" s="1"/>
  <c r="R156" i="1"/>
  <c r="X156" i="1" s="1"/>
  <c r="R150" i="1"/>
  <c r="X150" i="1" s="1"/>
  <c r="R152" i="1"/>
  <c r="X152" i="1" s="1"/>
  <c r="R146" i="1"/>
  <c r="X146" i="1" s="1"/>
  <c r="R157" i="1"/>
  <c r="X157" i="1" s="1"/>
  <c r="R159" i="1"/>
  <c r="X159" i="1" s="1"/>
  <c r="R145" i="1"/>
  <c r="X145" i="1" s="1"/>
  <c r="R155" i="1"/>
  <c r="X155" i="1" s="1"/>
  <c r="R151" i="1"/>
  <c r="X151" i="1" s="1"/>
  <c r="R144" i="1"/>
  <c r="R147" i="1"/>
  <c r="X147" i="1" s="1"/>
  <c r="R149" i="1"/>
  <c r="X149" i="1" s="1"/>
  <c r="S126" i="1"/>
  <c r="Y126" i="1" s="1"/>
  <c r="S125" i="1"/>
  <c r="Y125" i="1" s="1"/>
  <c r="S122" i="1"/>
  <c r="Y122" i="1" s="1"/>
  <c r="S121" i="1"/>
  <c r="Y121" i="1" s="1"/>
  <c r="S120" i="1"/>
  <c r="Y120" i="1" s="1"/>
  <c r="S118" i="1"/>
  <c r="Y118" i="1" s="1"/>
  <c r="S117" i="1"/>
  <c r="Y117" i="1" s="1"/>
  <c r="S114" i="1"/>
  <c r="Y114" i="1" s="1"/>
  <c r="S113" i="1"/>
  <c r="Y113" i="1" s="1"/>
  <c r="S127" i="1"/>
  <c r="Y127" i="1" s="1"/>
  <c r="S124" i="1"/>
  <c r="Y124" i="1" s="1"/>
  <c r="S123" i="1"/>
  <c r="Y123" i="1" s="1"/>
  <c r="S119" i="1"/>
  <c r="Y119" i="1" s="1"/>
  <c r="S116" i="1"/>
  <c r="Y116" i="1" s="1"/>
  <c r="S115" i="1"/>
  <c r="Y115" i="1" s="1"/>
  <c r="S112" i="1"/>
  <c r="S110" i="1"/>
  <c r="Y110" i="1" s="1"/>
  <c r="S109" i="1"/>
  <c r="Y109" i="1" s="1"/>
  <c r="S106" i="1"/>
  <c r="Y106" i="1" s="1"/>
  <c r="S105" i="1"/>
  <c r="Y105" i="1" s="1"/>
  <c r="S102" i="1"/>
  <c r="Y102" i="1" s="1"/>
  <c r="S101" i="1"/>
  <c r="Y101" i="1" s="1"/>
  <c r="S107" i="1"/>
  <c r="Y107" i="1" s="1"/>
  <c r="S98" i="1"/>
  <c r="Y98" i="1" s="1"/>
  <c r="S97" i="1"/>
  <c r="Y97" i="1" s="1"/>
  <c r="S100" i="1"/>
  <c r="Y100" i="1" s="1"/>
  <c r="S111" i="1"/>
  <c r="Y111" i="1" s="1"/>
  <c r="S104" i="1"/>
  <c r="Y104" i="1" s="1"/>
  <c r="S103" i="1"/>
  <c r="Y103" i="1" s="1"/>
  <c r="S96" i="1"/>
  <c r="S108" i="1"/>
  <c r="Y108" i="1" s="1"/>
  <c r="S99" i="1"/>
  <c r="Y99" i="1" s="1"/>
  <c r="S94" i="1"/>
  <c r="AE94" i="1" s="1"/>
  <c r="S93" i="1"/>
  <c r="AE93" i="1" s="1"/>
  <c r="S91" i="1"/>
  <c r="AE91" i="1" s="1"/>
  <c r="S90" i="1"/>
  <c r="AE90" i="1" s="1"/>
  <c r="S89" i="1"/>
  <c r="AE89" i="1" s="1"/>
  <c r="S86" i="1"/>
  <c r="AE86" i="1" s="1"/>
  <c r="S85" i="1"/>
  <c r="AE85" i="1" s="1"/>
  <c r="S82" i="1"/>
  <c r="AE82" i="1" s="1"/>
  <c r="S81" i="1"/>
  <c r="AE81" i="1" s="1"/>
  <c r="S92" i="1"/>
  <c r="AE92" i="1" s="1"/>
  <c r="S95" i="1"/>
  <c r="AE95" i="1" s="1"/>
  <c r="S84" i="1"/>
  <c r="AE84" i="1" s="1"/>
  <c r="S87" i="1"/>
  <c r="AE87" i="1" s="1"/>
  <c r="S88" i="1"/>
  <c r="AE88" i="1" s="1"/>
  <c r="S83" i="1"/>
  <c r="AE83" i="1" s="1"/>
  <c r="S80" i="1"/>
  <c r="AE80" i="1" s="1"/>
  <c r="Q61" i="1"/>
  <c r="AC61" i="1" s="1"/>
  <c r="Q60" i="1"/>
  <c r="AC60" i="1" s="1"/>
  <c r="Q57" i="1"/>
  <c r="AC57" i="1" s="1"/>
  <c r="Q58" i="1"/>
  <c r="AC58" i="1" s="1"/>
  <c r="Q53" i="1"/>
  <c r="AC53" i="1" s="1"/>
  <c r="Q55" i="1"/>
  <c r="AC55" i="1" s="1"/>
  <c r="Q49" i="1"/>
  <c r="AC49" i="1" s="1"/>
  <c r="Q52" i="1"/>
  <c r="AC52" i="1" s="1"/>
  <c r="Q54" i="1"/>
  <c r="AC54" i="1" s="1"/>
  <c r="Q62" i="1"/>
  <c r="AC62" i="1" s="1"/>
  <c r="Q50" i="1"/>
  <c r="AC50" i="1" s="1"/>
  <c r="Q63" i="1"/>
  <c r="AC63" i="1" s="1"/>
  <c r="Q51" i="1"/>
  <c r="AC51" i="1" s="1"/>
  <c r="Q59" i="1"/>
  <c r="AC59" i="1" s="1"/>
  <c r="Q48" i="1"/>
  <c r="AC48" i="1" s="1"/>
  <c r="Q56" i="1"/>
  <c r="AC56" i="1" s="1"/>
  <c r="R45" i="1"/>
  <c r="X45" i="1" s="1"/>
  <c r="R47" i="1"/>
  <c r="X47" i="1" s="1"/>
  <c r="R41" i="1"/>
  <c r="X41" i="1" s="1"/>
  <c r="R43" i="1"/>
  <c r="X43" i="1" s="1"/>
  <c r="R42" i="1"/>
  <c r="X42" i="1" s="1"/>
  <c r="R37" i="1"/>
  <c r="X37" i="1" s="1"/>
  <c r="R39" i="1"/>
  <c r="X39" i="1" s="1"/>
  <c r="R40" i="1"/>
  <c r="X40" i="1" s="1"/>
  <c r="R33" i="1"/>
  <c r="X33" i="1" s="1"/>
  <c r="R35" i="1"/>
  <c r="X35" i="1" s="1"/>
  <c r="R46" i="1"/>
  <c r="X46" i="1" s="1"/>
  <c r="R44" i="1"/>
  <c r="X44" i="1" s="1"/>
  <c r="R38" i="1"/>
  <c r="X38" i="1" s="1"/>
  <c r="R36" i="1"/>
  <c r="X36" i="1" s="1"/>
  <c r="R34" i="1"/>
  <c r="X34" i="1" s="1"/>
  <c r="R32" i="1"/>
  <c r="Q28" i="1"/>
  <c r="AC28" i="1" s="1"/>
  <c r="Q24" i="1"/>
  <c r="AC24" i="1" s="1"/>
  <c r="Q16" i="1"/>
  <c r="AC16" i="1" s="1"/>
  <c r="Q30" i="1"/>
  <c r="AC30" i="1" s="1"/>
  <c r="Q27" i="1"/>
  <c r="AC27" i="1" s="1"/>
  <c r="Q29" i="1"/>
  <c r="AC29" i="1" s="1"/>
  <c r="Q26" i="1"/>
  <c r="AC26" i="1" s="1"/>
  <c r="Q17" i="1"/>
  <c r="AC17" i="1" s="1"/>
  <c r="Q25" i="1"/>
  <c r="AC25" i="1" s="1"/>
  <c r="Q22" i="1"/>
  <c r="AC22" i="1" s="1"/>
  <c r="Q21" i="1"/>
  <c r="AC21" i="1" s="1"/>
  <c r="Q18" i="1"/>
  <c r="AC18" i="1" s="1"/>
  <c r="Q31" i="1"/>
  <c r="AC31" i="1" s="1"/>
  <c r="Q19" i="1"/>
  <c r="AC19" i="1" s="1"/>
  <c r="Q23" i="1"/>
  <c r="AC23" i="1" s="1"/>
  <c r="Q20" i="1"/>
  <c r="AC20" i="1" s="1"/>
  <c r="U159" i="1"/>
  <c r="AA159" i="1" s="1"/>
  <c r="U157" i="1"/>
  <c r="AA157" i="1" s="1"/>
  <c r="U155" i="1"/>
  <c r="AA155" i="1" s="1"/>
  <c r="U153" i="1"/>
  <c r="AA153" i="1" s="1"/>
  <c r="U146" i="1"/>
  <c r="AA146" i="1" s="1"/>
  <c r="U151" i="1"/>
  <c r="AA151" i="1" s="1"/>
  <c r="U149" i="1"/>
  <c r="AA149" i="1" s="1"/>
  <c r="U147" i="1"/>
  <c r="AA147" i="1" s="1"/>
  <c r="U145" i="1"/>
  <c r="AA145" i="1" s="1"/>
  <c r="U156" i="1"/>
  <c r="AA156" i="1" s="1"/>
  <c r="U158" i="1"/>
  <c r="AA158" i="1" s="1"/>
  <c r="U144" i="1"/>
  <c r="U152" i="1"/>
  <c r="AA152" i="1" s="1"/>
  <c r="U154" i="1"/>
  <c r="AA154" i="1" s="1"/>
  <c r="U148" i="1"/>
  <c r="AA148" i="1" s="1"/>
  <c r="U150" i="1"/>
  <c r="AA150" i="1" s="1"/>
  <c r="T127" i="1"/>
  <c r="Z127" i="1" s="1"/>
  <c r="T122" i="1"/>
  <c r="Z122" i="1" s="1"/>
  <c r="T123" i="1"/>
  <c r="Z123" i="1" s="1"/>
  <c r="T125" i="1"/>
  <c r="Z125" i="1" s="1"/>
  <c r="T119" i="1"/>
  <c r="Z119" i="1" s="1"/>
  <c r="T118" i="1"/>
  <c r="Z118" i="1" s="1"/>
  <c r="T120" i="1"/>
  <c r="Z120" i="1" s="1"/>
  <c r="T115" i="1"/>
  <c r="Z115" i="1" s="1"/>
  <c r="T121" i="1"/>
  <c r="Z121" i="1" s="1"/>
  <c r="T124" i="1"/>
  <c r="Z124" i="1" s="1"/>
  <c r="T114" i="1"/>
  <c r="Z114" i="1" s="1"/>
  <c r="T117" i="1"/>
  <c r="Z117" i="1" s="1"/>
  <c r="T116" i="1"/>
  <c r="Z116" i="1" s="1"/>
  <c r="T113" i="1"/>
  <c r="Z113" i="1" s="1"/>
  <c r="T112" i="1"/>
  <c r="T126" i="1"/>
  <c r="Z126" i="1" s="1"/>
  <c r="Q109" i="1"/>
  <c r="W109" i="1" s="1"/>
  <c r="Q108" i="1"/>
  <c r="W108" i="1" s="1"/>
  <c r="Q105" i="1"/>
  <c r="W105" i="1" s="1"/>
  <c r="Q104" i="1"/>
  <c r="W104" i="1" s="1"/>
  <c r="Q101" i="1"/>
  <c r="W101" i="1" s="1"/>
  <c r="Q100" i="1"/>
  <c r="W100" i="1" s="1"/>
  <c r="Q107" i="1"/>
  <c r="W107" i="1" s="1"/>
  <c r="Q97" i="1"/>
  <c r="W97" i="1" s="1"/>
  <c r="Q96" i="1"/>
  <c r="Q110" i="1"/>
  <c r="W110" i="1" s="1"/>
  <c r="Q111" i="1"/>
  <c r="W111" i="1" s="1"/>
  <c r="Q106" i="1"/>
  <c r="W106" i="1" s="1"/>
  <c r="Q102" i="1"/>
  <c r="W102" i="1" s="1"/>
  <c r="Q103" i="1"/>
  <c r="W103" i="1" s="1"/>
  <c r="Q98" i="1"/>
  <c r="W98" i="1" s="1"/>
  <c r="Q99" i="1"/>
  <c r="W99" i="1" s="1"/>
  <c r="U95" i="1"/>
  <c r="AG95" i="1" s="1"/>
  <c r="U94" i="1"/>
  <c r="AG94" i="1" s="1"/>
  <c r="U84" i="1"/>
  <c r="AG84" i="1" s="1"/>
  <c r="U80" i="1"/>
  <c r="AG80" i="1" s="1"/>
  <c r="U91" i="1"/>
  <c r="AG91" i="1" s="1"/>
  <c r="U90" i="1"/>
  <c r="AG90" i="1" s="1"/>
  <c r="U87" i="1"/>
  <c r="AG87" i="1" s="1"/>
  <c r="U86" i="1"/>
  <c r="AG86" i="1" s="1"/>
  <c r="U83" i="1"/>
  <c r="AG83" i="1" s="1"/>
  <c r="U82" i="1"/>
  <c r="AG82" i="1" s="1"/>
  <c r="U92" i="1"/>
  <c r="AG92" i="1" s="1"/>
  <c r="U93" i="1"/>
  <c r="AG93" i="1" s="1"/>
  <c r="U85" i="1"/>
  <c r="AG85" i="1" s="1"/>
  <c r="U81" i="1"/>
  <c r="AG81" i="1" s="1"/>
  <c r="U88" i="1"/>
  <c r="AG88" i="1" s="1"/>
  <c r="U89" i="1"/>
  <c r="AG89" i="1" s="1"/>
  <c r="U63" i="1"/>
  <c r="AG63" i="1" s="1"/>
  <c r="U61" i="1"/>
  <c r="AG61" i="1" s="1"/>
  <c r="U59" i="1"/>
  <c r="AG59" i="1" s="1"/>
  <c r="U56" i="1"/>
  <c r="AG56" i="1" s="1"/>
  <c r="U55" i="1"/>
  <c r="AG55" i="1" s="1"/>
  <c r="U53" i="1"/>
  <c r="AG53" i="1" s="1"/>
  <c r="U58" i="1"/>
  <c r="AG58" i="1" s="1"/>
  <c r="U51" i="1"/>
  <c r="AG51" i="1" s="1"/>
  <c r="U50" i="1"/>
  <c r="AG50" i="1" s="1"/>
  <c r="U48" i="1"/>
  <c r="AG48" i="1" s="1"/>
  <c r="U60" i="1"/>
  <c r="AG60" i="1" s="1"/>
  <c r="U49" i="1"/>
  <c r="AG49" i="1" s="1"/>
  <c r="U57" i="1"/>
  <c r="AG57" i="1" s="1"/>
  <c r="U52" i="1"/>
  <c r="AG52" i="1" s="1"/>
  <c r="U54" i="1"/>
  <c r="AG54" i="1" s="1"/>
  <c r="U62" i="1"/>
  <c r="AG62" i="1" s="1"/>
  <c r="S44" i="1"/>
  <c r="Y44" i="1" s="1"/>
  <c r="S47" i="1"/>
  <c r="Y47" i="1" s="1"/>
  <c r="S33" i="1"/>
  <c r="Y33" i="1" s="1"/>
  <c r="S43" i="1"/>
  <c r="Y43" i="1" s="1"/>
  <c r="S46" i="1"/>
  <c r="Y46" i="1" s="1"/>
  <c r="S39" i="1"/>
  <c r="Y39" i="1" s="1"/>
  <c r="S42" i="1"/>
  <c r="Y42" i="1" s="1"/>
  <c r="S35" i="1"/>
  <c r="Y35" i="1" s="1"/>
  <c r="S45" i="1"/>
  <c r="Y45" i="1" s="1"/>
  <c r="S38" i="1"/>
  <c r="Y38" i="1" s="1"/>
  <c r="S36" i="1"/>
  <c r="Y36" i="1" s="1"/>
  <c r="S34" i="1"/>
  <c r="Y34" i="1" s="1"/>
  <c r="S32" i="1"/>
  <c r="S37" i="1"/>
  <c r="Y37" i="1" s="1"/>
  <c r="S41" i="1"/>
  <c r="Y41" i="1" s="1"/>
  <c r="S40" i="1"/>
  <c r="Y40" i="1" s="1"/>
  <c r="U29" i="1"/>
  <c r="AG29" i="1" s="1"/>
  <c r="U26" i="1"/>
  <c r="AG26" i="1" s="1"/>
  <c r="U30" i="1"/>
  <c r="AG30" i="1" s="1"/>
  <c r="U22" i="1"/>
  <c r="AG22" i="1" s="1"/>
  <c r="U28" i="1"/>
  <c r="AG28" i="1" s="1"/>
  <c r="U31" i="1"/>
  <c r="AG31" i="1" s="1"/>
  <c r="U24" i="1"/>
  <c r="AG24" i="1" s="1"/>
  <c r="U27" i="1"/>
  <c r="AG27" i="1" s="1"/>
  <c r="U20" i="1"/>
  <c r="AG20" i="1" s="1"/>
  <c r="U23" i="1"/>
  <c r="AG23" i="1" s="1"/>
  <c r="U16" i="1"/>
  <c r="AG16" i="1" s="1"/>
  <c r="U17" i="1"/>
  <c r="AG17" i="1" s="1"/>
  <c r="U19" i="1"/>
  <c r="AG19" i="1" s="1"/>
  <c r="U21" i="1"/>
  <c r="AG21" i="1" s="1"/>
  <c r="U25" i="1"/>
  <c r="AG25" i="1" s="1"/>
  <c r="U18" i="1"/>
  <c r="AG18" i="1" s="1"/>
  <c r="AC161" i="1" l="1"/>
  <c r="AC193" i="1"/>
  <c r="AF195" i="1"/>
  <c r="AF163" i="1"/>
  <c r="AG169" i="1"/>
  <c r="AG201" i="1"/>
  <c r="AC199" i="1"/>
  <c r="W57" i="5" s="1"/>
  <c r="AC167" i="1"/>
  <c r="AB163" i="1"/>
  <c r="AB195" i="1"/>
  <c r="AF161" i="1"/>
  <c r="AF193" i="1"/>
  <c r="AF166" i="1"/>
  <c r="AF198" i="1"/>
  <c r="AC207" i="1"/>
  <c r="W65" i="5" s="1"/>
  <c r="AC175" i="1"/>
  <c r="AC203" i="1"/>
  <c r="AC171" i="1"/>
  <c r="AD198" i="1"/>
  <c r="AD166" i="1"/>
  <c r="AD168" i="1"/>
  <c r="AD200" i="1"/>
  <c r="AB165" i="1"/>
  <c r="AB197" i="1"/>
  <c r="AB168" i="1"/>
  <c r="AB200" i="1"/>
  <c r="AF199" i="1"/>
  <c r="Z57" i="5" s="1"/>
  <c r="AF167" i="1"/>
  <c r="AF201" i="1"/>
  <c r="AF169" i="1"/>
  <c r="AE161" i="1"/>
  <c r="AE193" i="1"/>
  <c r="AE194" i="1"/>
  <c r="AE162" i="1"/>
  <c r="AG171" i="1"/>
  <c r="AG203" i="1"/>
  <c r="AD161" i="1"/>
  <c r="AD193" i="1"/>
  <c r="AE201" i="1"/>
  <c r="AE169" i="1"/>
  <c r="AG165" i="1"/>
  <c r="AG197" i="1"/>
  <c r="AD165" i="1"/>
  <c r="AD197" i="1"/>
  <c r="AB198" i="1"/>
  <c r="AB166" i="1"/>
  <c r="AE165" i="1"/>
  <c r="AE197" i="1"/>
  <c r="AG161" i="1"/>
  <c r="AG193" i="1"/>
  <c r="AC194" i="1"/>
  <c r="AC162" i="1"/>
  <c r="AC174" i="1"/>
  <c r="AC206" i="1"/>
  <c r="AD170" i="1"/>
  <c r="AD202" i="1"/>
  <c r="AD203" i="1"/>
  <c r="AD171" i="1"/>
  <c r="AB203" i="1"/>
  <c r="AB171" i="1"/>
  <c r="AB170" i="1"/>
  <c r="AB202" i="1"/>
  <c r="AF171" i="1"/>
  <c r="AF203" i="1"/>
  <c r="AF200" i="1"/>
  <c r="AF168" i="1"/>
  <c r="AE205" i="1"/>
  <c r="AE173" i="1"/>
  <c r="AE203" i="1"/>
  <c r="AE171" i="1"/>
  <c r="AC196" i="1"/>
  <c r="AC164" i="1"/>
  <c r="AB194" i="1"/>
  <c r="AB162" i="1"/>
  <c r="AE170" i="1"/>
  <c r="AE202" i="1"/>
  <c r="AG200" i="1"/>
  <c r="AG168" i="1"/>
  <c r="AC170" i="1"/>
  <c r="AC202" i="1"/>
  <c r="AB196" i="1"/>
  <c r="AB164" i="1"/>
  <c r="AC205" i="1"/>
  <c r="AC173" i="1"/>
  <c r="AE174" i="1"/>
  <c r="AE206" i="1"/>
  <c r="AG166" i="1"/>
  <c r="AG198" i="1"/>
  <c r="AG160" i="1"/>
  <c r="AG192" i="1"/>
  <c r="AG174" i="1"/>
  <c r="AG206" i="1"/>
  <c r="AC165" i="1"/>
  <c r="AC197" i="1"/>
  <c r="AC192" i="1"/>
  <c r="AC160" i="1"/>
  <c r="AD172" i="1"/>
  <c r="AD204" i="1"/>
  <c r="AD201" i="1"/>
  <c r="AD169" i="1"/>
  <c r="AB207" i="1"/>
  <c r="V65" i="5" s="1"/>
  <c r="AB175" i="1"/>
  <c r="AB172" i="1"/>
  <c r="AB204" i="1"/>
  <c r="AF205" i="1"/>
  <c r="AF173" i="1"/>
  <c r="AF170" i="1"/>
  <c r="AF202" i="1"/>
  <c r="AE204" i="1"/>
  <c r="AE172" i="1"/>
  <c r="AE196" i="1"/>
  <c r="AE164" i="1"/>
  <c r="AG162" i="1"/>
  <c r="AG194" i="1"/>
  <c r="AD192" i="1"/>
  <c r="AD160" i="1"/>
  <c r="AB193" i="1"/>
  <c r="AB161" i="1"/>
  <c r="AE192" i="1"/>
  <c r="AE160" i="1"/>
  <c r="AD199" i="1"/>
  <c r="X57" i="5" s="1"/>
  <c r="AD167" i="1"/>
  <c r="AE199" i="1"/>
  <c r="Y57" i="5" s="1"/>
  <c r="AE167" i="1"/>
  <c r="AC163" i="1"/>
  <c r="AC195" i="1"/>
  <c r="AD196" i="1"/>
  <c r="AD164" i="1"/>
  <c r="AF165" i="1"/>
  <c r="AF197" i="1"/>
  <c r="AG195" i="1"/>
  <c r="AG163" i="1"/>
  <c r="AG199" i="1"/>
  <c r="AA57" i="5" s="1"/>
  <c r="AG167" i="1"/>
  <c r="AG170" i="1"/>
  <c r="AG202" i="1"/>
  <c r="AC198" i="1"/>
  <c r="AC166" i="1"/>
  <c r="AC168" i="1"/>
  <c r="AC200" i="1"/>
  <c r="AD174" i="1"/>
  <c r="AD206" i="1"/>
  <c r="AD207" i="1"/>
  <c r="X65" i="5" s="1"/>
  <c r="AD175" i="1"/>
  <c r="AB205" i="1"/>
  <c r="AB173" i="1"/>
  <c r="AB206" i="1"/>
  <c r="AB174" i="1"/>
  <c r="AF207" i="1"/>
  <c r="Z65" i="5" s="1"/>
  <c r="AF175" i="1"/>
  <c r="AF204" i="1"/>
  <c r="AF172" i="1"/>
  <c r="AE198" i="1"/>
  <c r="AE166" i="1"/>
  <c r="AE207" i="1"/>
  <c r="Y65" i="5" s="1"/>
  <c r="AE175" i="1"/>
  <c r="AF162" i="1"/>
  <c r="AF194" i="1"/>
  <c r="AD194" i="1"/>
  <c r="AD162" i="1"/>
  <c r="AF164" i="1"/>
  <c r="AF196" i="1"/>
  <c r="AG207" i="1"/>
  <c r="AA65" i="5" s="1"/>
  <c r="AG175" i="1"/>
  <c r="AB167" i="1"/>
  <c r="AB199" i="1"/>
  <c r="V57" i="5" s="1"/>
  <c r="AG204" i="1"/>
  <c r="AG172" i="1"/>
  <c r="AG196" i="1"/>
  <c r="AG164" i="1"/>
  <c r="AG173" i="1"/>
  <c r="AG205" i="1"/>
  <c r="AC201" i="1"/>
  <c r="AC169" i="1"/>
  <c r="AC172" i="1"/>
  <c r="AC204" i="1"/>
  <c r="AD163" i="1"/>
  <c r="AD195" i="1"/>
  <c r="AD205" i="1"/>
  <c r="AD173" i="1"/>
  <c r="AB201" i="1"/>
  <c r="AB169" i="1"/>
  <c r="AB192" i="1"/>
  <c r="AB160" i="1"/>
  <c r="AF160" i="1"/>
  <c r="AF192" i="1"/>
  <c r="AF174" i="1"/>
  <c r="AF206" i="1"/>
  <c r="AE195" i="1"/>
  <c r="AE163" i="1"/>
  <c r="AE200" i="1"/>
  <c r="AE168" i="1"/>
  <c r="AA131" i="1"/>
  <c r="AM131" i="1" s="1"/>
  <c r="X56" i="1"/>
  <c r="AJ56" i="1" s="1"/>
  <c r="Z50" i="1"/>
  <c r="AL50" i="1" s="1"/>
  <c r="X131" i="1"/>
  <c r="AJ131" i="1" s="1"/>
  <c r="V139" i="1"/>
  <c r="AH139" i="1" s="1"/>
  <c r="W140" i="1"/>
  <c r="AI140" i="1" s="1"/>
  <c r="AA54" i="1"/>
  <c r="AM54" i="1" s="1"/>
  <c r="W23" i="1"/>
  <c r="AI23" i="1" s="1"/>
  <c r="Y85" i="1"/>
  <c r="AK85" i="1" s="1"/>
  <c r="X18" i="1"/>
  <c r="AJ18" i="1" s="1"/>
  <c r="X23" i="1"/>
  <c r="AJ23" i="1" s="1"/>
  <c r="X83" i="1"/>
  <c r="AJ83" i="1" s="1"/>
  <c r="X91" i="1"/>
  <c r="AJ91" i="1" s="1"/>
  <c r="Z132" i="1"/>
  <c r="AL132" i="1" s="1"/>
  <c r="Z142" i="1"/>
  <c r="AL142" i="1" s="1"/>
  <c r="V19" i="1"/>
  <c r="AH19" i="1" s="1"/>
  <c r="V20" i="1"/>
  <c r="AH20" i="1" s="1"/>
  <c r="W82" i="1"/>
  <c r="AI82" i="1" s="1"/>
  <c r="W81" i="1"/>
  <c r="AI81" i="1" s="1"/>
  <c r="AA142" i="1"/>
  <c r="AM142" i="1" s="1"/>
  <c r="Z17" i="1"/>
  <c r="AL17" i="1" s="1"/>
  <c r="Z20" i="1"/>
  <c r="AL20" i="1" s="1"/>
  <c r="X55" i="1"/>
  <c r="AJ55" i="1" s="1"/>
  <c r="X53" i="1"/>
  <c r="AJ53" i="1" s="1"/>
  <c r="V91" i="1"/>
  <c r="AH91" i="1" s="1"/>
  <c r="V92" i="1"/>
  <c r="AH92" i="1" s="1"/>
  <c r="Y131" i="1"/>
  <c r="AK131" i="1" s="1"/>
  <c r="Y130" i="1"/>
  <c r="AK130" i="1" s="1"/>
  <c r="Y25" i="1"/>
  <c r="AK25" i="1" s="1"/>
  <c r="Y23" i="1"/>
  <c r="AK23" i="1" s="1"/>
  <c r="Z60" i="1"/>
  <c r="AL60" i="1" s="1"/>
  <c r="Z51" i="1"/>
  <c r="AL51" i="1" s="1"/>
  <c r="Z81" i="1"/>
  <c r="AL81" i="1" s="1"/>
  <c r="Z86" i="1"/>
  <c r="AL86" i="1" s="1"/>
  <c r="X140" i="1"/>
  <c r="AJ140" i="1" s="1"/>
  <c r="X130" i="1"/>
  <c r="AJ130" i="1" s="1"/>
  <c r="Y55" i="1"/>
  <c r="AK55" i="1" s="1"/>
  <c r="Y51" i="1"/>
  <c r="AK51" i="1" s="1"/>
  <c r="V130" i="1"/>
  <c r="AH130" i="1" s="1"/>
  <c r="V131" i="1"/>
  <c r="AH131" i="1" s="1"/>
  <c r="V60" i="1"/>
  <c r="AH60" i="1" s="1"/>
  <c r="V51" i="1"/>
  <c r="AH51" i="1" s="1"/>
  <c r="W131" i="1"/>
  <c r="AI131" i="1" s="1"/>
  <c r="W129" i="1"/>
  <c r="AI129" i="1" s="1"/>
  <c r="AA62" i="1"/>
  <c r="AM62" i="1" s="1"/>
  <c r="W17" i="1"/>
  <c r="AI17" i="1" s="1"/>
  <c r="Z138" i="1"/>
  <c r="AL138" i="1" s="1"/>
  <c r="V18" i="1"/>
  <c r="AH18" i="1" s="1"/>
  <c r="W91" i="1"/>
  <c r="AI91" i="1" s="1"/>
  <c r="V81" i="1"/>
  <c r="AH81" i="1" s="1"/>
  <c r="W49" i="1"/>
  <c r="AI49" i="1" s="1"/>
  <c r="AA52" i="1"/>
  <c r="AM52" i="1" s="1"/>
  <c r="AA53" i="1"/>
  <c r="AM53" i="1" s="1"/>
  <c r="AA81" i="1"/>
  <c r="AM81" i="1" s="1"/>
  <c r="AA90" i="1"/>
  <c r="AM90" i="1" s="1"/>
  <c r="W19" i="1"/>
  <c r="AI19" i="1" s="1"/>
  <c r="W29" i="1"/>
  <c r="AI29" i="1" s="1"/>
  <c r="W59" i="1"/>
  <c r="AI59" i="1" s="1"/>
  <c r="W55" i="1"/>
  <c r="AI55" i="1" s="1"/>
  <c r="Y88" i="1"/>
  <c r="AK88" i="1" s="1"/>
  <c r="Y86" i="1"/>
  <c r="AK86" i="1" s="1"/>
  <c r="X20" i="1"/>
  <c r="AJ20" i="1" s="1"/>
  <c r="X21" i="1"/>
  <c r="AJ21" i="1" s="1"/>
  <c r="X84" i="1"/>
  <c r="AJ84" i="1" s="1"/>
  <c r="X88" i="1"/>
  <c r="AJ88" i="1" s="1"/>
  <c r="Z133" i="1"/>
  <c r="AL133" i="1" s="1"/>
  <c r="Z135" i="1"/>
  <c r="AL135" i="1" s="1"/>
  <c r="V23" i="1"/>
  <c r="AH23" i="1" s="1"/>
  <c r="V22" i="1"/>
  <c r="AH22" i="1" s="1"/>
  <c r="W95" i="1"/>
  <c r="AI95" i="1" s="1"/>
  <c r="W84" i="1"/>
  <c r="AI84" i="1" s="1"/>
  <c r="AA133" i="1"/>
  <c r="AM133" i="1" s="1"/>
  <c r="AA135" i="1"/>
  <c r="AM135" i="1" s="1"/>
  <c r="Z21" i="1"/>
  <c r="AL21" i="1" s="1"/>
  <c r="Z22" i="1"/>
  <c r="AL22" i="1" s="1"/>
  <c r="X51" i="1"/>
  <c r="AJ51" i="1" s="1"/>
  <c r="V88" i="1"/>
  <c r="AH88" i="1" s="1"/>
  <c r="V85" i="1"/>
  <c r="AH85" i="1" s="1"/>
  <c r="Y132" i="1"/>
  <c r="AK132" i="1" s="1"/>
  <c r="Y141" i="1"/>
  <c r="AK141" i="1" s="1"/>
  <c r="Y21" i="1"/>
  <c r="AK21" i="1" s="1"/>
  <c r="Y30" i="1"/>
  <c r="AK30" i="1" s="1"/>
  <c r="Z57" i="1"/>
  <c r="AL57" i="1" s="1"/>
  <c r="Z53" i="1"/>
  <c r="AL53" i="1" s="1"/>
  <c r="Z85" i="1"/>
  <c r="AL85" i="1" s="1"/>
  <c r="Z87" i="1"/>
  <c r="AL87" i="1" s="1"/>
  <c r="X129" i="1"/>
  <c r="AJ129" i="1" s="1"/>
  <c r="Y59" i="1"/>
  <c r="AK59" i="1" s="1"/>
  <c r="Y61" i="1"/>
  <c r="AK61" i="1" s="1"/>
  <c r="V133" i="1"/>
  <c r="AH133" i="1" s="1"/>
  <c r="V53" i="1"/>
  <c r="AH53" i="1" s="1"/>
  <c r="V62" i="1"/>
  <c r="AH62" i="1" s="1"/>
  <c r="W135" i="1"/>
  <c r="AI135" i="1" s="1"/>
  <c r="AA86" i="1"/>
  <c r="AM86" i="1" s="1"/>
  <c r="W20" i="1"/>
  <c r="AI20" i="1" s="1"/>
  <c r="W52" i="1"/>
  <c r="AI52" i="1" s="1"/>
  <c r="X82" i="1"/>
  <c r="AJ82" i="1" s="1"/>
  <c r="X136" i="1"/>
  <c r="AJ136" i="1" s="1"/>
  <c r="V129" i="1"/>
  <c r="AH129" i="1" s="1"/>
  <c r="AA58" i="1"/>
  <c r="AM58" i="1" s="1"/>
  <c r="W26" i="1"/>
  <c r="AI26" i="1" s="1"/>
  <c r="Y83" i="1"/>
  <c r="AK83" i="1" s="1"/>
  <c r="AA19" i="1"/>
  <c r="AM19" i="1" s="1"/>
  <c r="AA55" i="1"/>
  <c r="AM55" i="1" s="1"/>
  <c r="AA91" i="1"/>
  <c r="AM91" i="1" s="1"/>
  <c r="W31" i="1"/>
  <c r="AI31" i="1" s="1"/>
  <c r="W27" i="1"/>
  <c r="AI27" i="1" s="1"/>
  <c r="W51" i="1"/>
  <c r="AI51" i="1" s="1"/>
  <c r="W53" i="1"/>
  <c r="AI53" i="1" s="1"/>
  <c r="Y87" i="1"/>
  <c r="AK87" i="1" s="1"/>
  <c r="Y89" i="1"/>
  <c r="AK89" i="1" s="1"/>
  <c r="X22" i="1"/>
  <c r="AJ22" i="1" s="1"/>
  <c r="X24" i="1"/>
  <c r="AJ24" i="1" s="1"/>
  <c r="X87" i="1"/>
  <c r="AJ87" i="1" s="1"/>
  <c r="X86" i="1"/>
  <c r="AJ86" i="1" s="1"/>
  <c r="Z130" i="1"/>
  <c r="AL130" i="1" s="1"/>
  <c r="Z129" i="1"/>
  <c r="AL129" i="1" s="1"/>
  <c r="V21" i="1"/>
  <c r="AH21" i="1" s="1"/>
  <c r="V24" i="1"/>
  <c r="AH24" i="1" s="1"/>
  <c r="W86" i="1"/>
  <c r="AI86" i="1" s="1"/>
  <c r="W85" i="1"/>
  <c r="AI85" i="1" s="1"/>
  <c r="AA132" i="1"/>
  <c r="AM132" i="1" s="1"/>
  <c r="AA137" i="1"/>
  <c r="AM137" i="1" s="1"/>
  <c r="Z23" i="1"/>
  <c r="AL23" i="1" s="1"/>
  <c r="Z25" i="1"/>
  <c r="AL25" i="1" s="1"/>
  <c r="X50" i="1"/>
  <c r="AJ50" i="1" s="1"/>
  <c r="X52" i="1"/>
  <c r="AJ52" i="1" s="1"/>
  <c r="V86" i="1"/>
  <c r="AH86" i="1" s="1"/>
  <c r="V95" i="1"/>
  <c r="AH95" i="1" s="1"/>
  <c r="Y135" i="1"/>
  <c r="AK135" i="1" s="1"/>
  <c r="Y134" i="1"/>
  <c r="AK134" i="1" s="1"/>
  <c r="Y17" i="1"/>
  <c r="AK17" i="1" s="1"/>
  <c r="Y18" i="1"/>
  <c r="AK18" i="1" s="1"/>
  <c r="Z63" i="1"/>
  <c r="AL63" i="1" s="1"/>
  <c r="Z49" i="1"/>
  <c r="AL49" i="1" s="1"/>
  <c r="Z84" i="1"/>
  <c r="AL84" i="1" s="1"/>
  <c r="Z88" i="1"/>
  <c r="AL88" i="1" s="1"/>
  <c r="X135" i="1"/>
  <c r="AJ135" i="1" s="1"/>
  <c r="X134" i="1"/>
  <c r="AJ134" i="1" s="1"/>
  <c r="Y54" i="1"/>
  <c r="AK54" i="1" s="1"/>
  <c r="V134" i="1"/>
  <c r="AH134" i="1" s="1"/>
  <c r="V135" i="1"/>
  <c r="AH135" i="1" s="1"/>
  <c r="V58" i="1"/>
  <c r="AH58" i="1" s="1"/>
  <c r="W134" i="1"/>
  <c r="AI134" i="1" s="1"/>
  <c r="W133" i="1"/>
  <c r="AI133" i="1" s="1"/>
  <c r="AA27" i="1"/>
  <c r="AM27" i="1" s="1"/>
  <c r="AA89" i="1"/>
  <c r="AM89" i="1" s="1"/>
  <c r="Y82" i="1"/>
  <c r="AK82" i="1" s="1"/>
  <c r="X17" i="1"/>
  <c r="AJ17" i="1" s="1"/>
  <c r="X60" i="1"/>
  <c r="AJ60" i="1" s="1"/>
  <c r="W130" i="1"/>
  <c r="AI130" i="1" s="1"/>
  <c r="AA24" i="1"/>
  <c r="AM24" i="1" s="1"/>
  <c r="AA88" i="1"/>
  <c r="AM88" i="1" s="1"/>
  <c r="AA21" i="1"/>
  <c r="AM21" i="1" s="1"/>
  <c r="AA31" i="1"/>
  <c r="AM31" i="1" s="1"/>
  <c r="AA28" i="1"/>
  <c r="AM28" i="1" s="1"/>
  <c r="AA57" i="1"/>
  <c r="AM57" i="1" s="1"/>
  <c r="AA85" i="1"/>
  <c r="AM85" i="1" s="1"/>
  <c r="AA17" i="1"/>
  <c r="AM17" i="1" s="1"/>
  <c r="AA22" i="1"/>
  <c r="AM22" i="1" s="1"/>
  <c r="AA49" i="1"/>
  <c r="AM49" i="1" s="1"/>
  <c r="AA56" i="1"/>
  <c r="AM56" i="1" s="1"/>
  <c r="AA93" i="1"/>
  <c r="AM93" i="1" s="1"/>
  <c r="W18" i="1"/>
  <c r="AI18" i="1" s="1"/>
  <c r="W30" i="1"/>
  <c r="AI30" i="1" s="1"/>
  <c r="W63" i="1"/>
  <c r="AI63" i="1" s="1"/>
  <c r="W58" i="1"/>
  <c r="AI58" i="1" s="1"/>
  <c r="Y84" i="1"/>
  <c r="AK84" i="1" s="1"/>
  <c r="Y90" i="1"/>
  <c r="AK90" i="1" s="1"/>
  <c r="X26" i="1"/>
  <c r="AJ26" i="1" s="1"/>
  <c r="X27" i="1"/>
  <c r="AJ27" i="1" s="1"/>
  <c r="X85" i="1"/>
  <c r="AJ85" i="1" s="1"/>
  <c r="X89" i="1"/>
  <c r="AJ89" i="1" s="1"/>
  <c r="Z136" i="1"/>
  <c r="AL136" i="1" s="1"/>
  <c r="Z139" i="1"/>
  <c r="AL139" i="1" s="1"/>
  <c r="V27" i="1"/>
  <c r="AH27" i="1" s="1"/>
  <c r="V26" i="1"/>
  <c r="AH26" i="1" s="1"/>
  <c r="W90" i="1"/>
  <c r="AI90" i="1" s="1"/>
  <c r="W88" i="1"/>
  <c r="AI88" i="1" s="1"/>
  <c r="AA134" i="1"/>
  <c r="AM134" i="1" s="1"/>
  <c r="AA139" i="1"/>
  <c r="AM139" i="1" s="1"/>
  <c r="Z27" i="1"/>
  <c r="AL27" i="1" s="1"/>
  <c r="Z24" i="1"/>
  <c r="AL24" i="1" s="1"/>
  <c r="X58" i="1"/>
  <c r="AJ58" i="1" s="1"/>
  <c r="X61" i="1"/>
  <c r="AJ61" i="1" s="1"/>
  <c r="V84" i="1"/>
  <c r="AH84" i="1" s="1"/>
  <c r="Y139" i="1"/>
  <c r="AK139" i="1" s="1"/>
  <c r="Y136" i="1"/>
  <c r="AK136" i="1" s="1"/>
  <c r="Y29" i="1"/>
  <c r="AK29" i="1" s="1"/>
  <c r="Y27" i="1"/>
  <c r="AK27" i="1" s="1"/>
  <c r="Z62" i="1"/>
  <c r="AL62" i="1" s="1"/>
  <c r="Z56" i="1"/>
  <c r="AL56" i="1" s="1"/>
  <c r="Z82" i="1"/>
  <c r="AL82" i="1" s="1"/>
  <c r="Z93" i="1"/>
  <c r="AL93" i="1" s="1"/>
  <c r="X139" i="1"/>
  <c r="AJ139" i="1" s="1"/>
  <c r="X137" i="1"/>
  <c r="AJ137" i="1" s="1"/>
  <c r="Y60" i="1"/>
  <c r="AK60" i="1" s="1"/>
  <c r="Y49" i="1"/>
  <c r="AK49" i="1" s="1"/>
  <c r="V138" i="1"/>
  <c r="AH138" i="1" s="1"/>
  <c r="V140" i="1"/>
  <c r="AH140" i="1" s="1"/>
  <c r="V52" i="1"/>
  <c r="AH52" i="1" s="1"/>
  <c r="V56" i="1"/>
  <c r="AH56" i="1" s="1"/>
  <c r="W132" i="1"/>
  <c r="AI132" i="1" s="1"/>
  <c r="W139" i="1"/>
  <c r="AI139" i="1" s="1"/>
  <c r="AA51" i="1"/>
  <c r="AM51" i="1" s="1"/>
  <c r="W56" i="1"/>
  <c r="AI56" i="1" s="1"/>
  <c r="AA129" i="1"/>
  <c r="AM129" i="1" s="1"/>
  <c r="Z19" i="1"/>
  <c r="AL19" i="1" s="1"/>
  <c r="V82" i="1"/>
  <c r="AH82" i="1" s="1"/>
  <c r="Y137" i="1"/>
  <c r="AK137" i="1" s="1"/>
  <c r="Z54" i="1"/>
  <c r="AL54" i="1" s="1"/>
  <c r="Z94" i="1"/>
  <c r="AL94" i="1" s="1"/>
  <c r="Y57" i="1"/>
  <c r="AK57" i="1" s="1"/>
  <c r="AA30" i="1"/>
  <c r="AM30" i="1" s="1"/>
  <c r="AA60" i="1"/>
  <c r="AM60" i="1" s="1"/>
  <c r="AA59" i="1"/>
  <c r="AM59" i="1" s="1"/>
  <c r="AA92" i="1"/>
  <c r="AM92" i="1" s="1"/>
  <c r="AA84" i="1"/>
  <c r="AM84" i="1" s="1"/>
  <c r="W21" i="1"/>
  <c r="AI21" i="1" s="1"/>
  <c r="W50" i="1"/>
  <c r="AI50" i="1" s="1"/>
  <c r="W57" i="1"/>
  <c r="AI57" i="1" s="1"/>
  <c r="Y95" i="1"/>
  <c r="AK95" i="1" s="1"/>
  <c r="Y91" i="1"/>
  <c r="AK91" i="1" s="1"/>
  <c r="X28" i="1"/>
  <c r="AJ28" i="1" s="1"/>
  <c r="X25" i="1"/>
  <c r="AJ25" i="1" s="1"/>
  <c r="X95" i="1"/>
  <c r="AJ95" i="1" s="1"/>
  <c r="X90" i="1"/>
  <c r="AJ90" i="1" s="1"/>
  <c r="Z141" i="1"/>
  <c r="AL141" i="1" s="1"/>
  <c r="V31" i="1"/>
  <c r="AH31" i="1" s="1"/>
  <c r="V28" i="1"/>
  <c r="AH28" i="1" s="1"/>
  <c r="W83" i="1"/>
  <c r="AI83" i="1" s="1"/>
  <c r="W89" i="1"/>
  <c r="AI89" i="1" s="1"/>
  <c r="AA140" i="1"/>
  <c r="AM140" i="1" s="1"/>
  <c r="AA130" i="1"/>
  <c r="AM130" i="1" s="1"/>
  <c r="Z29" i="1"/>
  <c r="AL29" i="1" s="1"/>
  <c r="Z26" i="1"/>
  <c r="AL26" i="1" s="1"/>
  <c r="X59" i="1"/>
  <c r="AJ59" i="1" s="1"/>
  <c r="X57" i="1"/>
  <c r="AJ57" i="1" s="1"/>
  <c r="V94" i="1"/>
  <c r="AH94" i="1" s="1"/>
  <c r="V89" i="1"/>
  <c r="AH89" i="1" s="1"/>
  <c r="Y129" i="1"/>
  <c r="AK129" i="1" s="1"/>
  <c r="Y138" i="1"/>
  <c r="AK138" i="1" s="1"/>
  <c r="Y28" i="1"/>
  <c r="AK28" i="1" s="1"/>
  <c r="Y20" i="1"/>
  <c r="AK20" i="1" s="1"/>
  <c r="Z59" i="1"/>
  <c r="AL59" i="1" s="1"/>
  <c r="Z52" i="1"/>
  <c r="AL52" i="1" s="1"/>
  <c r="Z92" i="1"/>
  <c r="AL92" i="1" s="1"/>
  <c r="Z91" i="1"/>
  <c r="AL91" i="1" s="1"/>
  <c r="X132" i="1"/>
  <c r="AJ132" i="1" s="1"/>
  <c r="X138" i="1"/>
  <c r="AJ138" i="1" s="1"/>
  <c r="Y53" i="1"/>
  <c r="AK53" i="1" s="1"/>
  <c r="Y58" i="1"/>
  <c r="AK58" i="1" s="1"/>
  <c r="V132" i="1"/>
  <c r="AH132" i="1" s="1"/>
  <c r="V137" i="1"/>
  <c r="AH137" i="1" s="1"/>
  <c r="V54" i="1"/>
  <c r="AH54" i="1" s="1"/>
  <c r="V59" i="1"/>
  <c r="AH59" i="1" s="1"/>
  <c r="W138" i="1"/>
  <c r="AI138" i="1" s="1"/>
  <c r="W137" i="1"/>
  <c r="AI137" i="1" s="1"/>
  <c r="AA18" i="1"/>
  <c r="AM18" i="1" s="1"/>
  <c r="V17" i="1"/>
  <c r="AH17" i="1" s="1"/>
  <c r="Z18" i="1"/>
  <c r="AL18" i="1" s="1"/>
  <c r="Y26" i="1"/>
  <c r="AK26" i="1" s="1"/>
  <c r="Y50" i="1"/>
  <c r="AK50" i="1" s="1"/>
  <c r="V57" i="1"/>
  <c r="AH57" i="1" s="1"/>
  <c r="AA25" i="1"/>
  <c r="AM25" i="1" s="1"/>
  <c r="AA87" i="1"/>
  <c r="AM87" i="1" s="1"/>
  <c r="AA23" i="1"/>
  <c r="AM23" i="1" s="1"/>
  <c r="AA26" i="1"/>
  <c r="AM26" i="1" s="1"/>
  <c r="AA61" i="1"/>
  <c r="AM61" i="1" s="1"/>
  <c r="AA82" i="1"/>
  <c r="AM82" i="1" s="1"/>
  <c r="AA94" i="1"/>
  <c r="AM94" i="1" s="1"/>
  <c r="W22" i="1"/>
  <c r="AI22" i="1" s="1"/>
  <c r="W24" i="1"/>
  <c r="AI24" i="1" s="1"/>
  <c r="W62" i="1"/>
  <c r="AI62" i="1" s="1"/>
  <c r="W60" i="1"/>
  <c r="AI60" i="1" s="1"/>
  <c r="Y92" i="1"/>
  <c r="AK92" i="1" s="1"/>
  <c r="Y93" i="1"/>
  <c r="AK93" i="1" s="1"/>
  <c r="X30" i="1"/>
  <c r="AJ30" i="1" s="1"/>
  <c r="X31" i="1"/>
  <c r="AJ31" i="1" s="1"/>
  <c r="X81" i="1"/>
  <c r="AJ81" i="1" s="1"/>
  <c r="X93" i="1"/>
  <c r="AJ93" i="1" s="1"/>
  <c r="Z140" i="1"/>
  <c r="AL140" i="1" s="1"/>
  <c r="Z137" i="1"/>
  <c r="AL137" i="1" s="1"/>
  <c r="V29" i="1"/>
  <c r="AH29" i="1" s="1"/>
  <c r="V30" i="1"/>
  <c r="AH30" i="1" s="1"/>
  <c r="W94" i="1"/>
  <c r="AI94" i="1" s="1"/>
  <c r="W92" i="1"/>
  <c r="AI92" i="1" s="1"/>
  <c r="AA136" i="1"/>
  <c r="AM136" i="1" s="1"/>
  <c r="AA141" i="1"/>
  <c r="AM141" i="1" s="1"/>
  <c r="Z31" i="1"/>
  <c r="AL31" i="1" s="1"/>
  <c r="Z28" i="1"/>
  <c r="AL28" i="1" s="1"/>
  <c r="X54" i="1"/>
  <c r="AJ54" i="1" s="1"/>
  <c r="X49" i="1"/>
  <c r="AJ49" i="1" s="1"/>
  <c r="V90" i="1"/>
  <c r="AH90" i="1" s="1"/>
  <c r="V87" i="1"/>
  <c r="AH87" i="1" s="1"/>
  <c r="Y133" i="1"/>
  <c r="AK133" i="1" s="1"/>
  <c r="Y140" i="1"/>
  <c r="AK140" i="1" s="1"/>
  <c r="Y22" i="1"/>
  <c r="AK22" i="1" s="1"/>
  <c r="Y31" i="1"/>
  <c r="AK31" i="1" s="1"/>
  <c r="Z58" i="1"/>
  <c r="AL58" i="1" s="1"/>
  <c r="Z61" i="1"/>
  <c r="AL61" i="1" s="1"/>
  <c r="Z89" i="1"/>
  <c r="AL89" i="1" s="1"/>
  <c r="Z90" i="1"/>
  <c r="AL90" i="1" s="1"/>
  <c r="X143" i="1"/>
  <c r="AJ143" i="1" s="1"/>
  <c r="X133" i="1"/>
  <c r="AJ133" i="1" s="1"/>
  <c r="Y63" i="1"/>
  <c r="AK63" i="1" s="1"/>
  <c r="Y52" i="1"/>
  <c r="AK52" i="1" s="1"/>
  <c r="V142" i="1"/>
  <c r="AH142" i="1" s="1"/>
  <c r="V143" i="1"/>
  <c r="AH143" i="1" s="1"/>
  <c r="V61" i="1"/>
  <c r="AH61" i="1" s="1"/>
  <c r="V49" i="1"/>
  <c r="AH49" i="1" s="1"/>
  <c r="W136" i="1"/>
  <c r="AI136" i="1" s="1"/>
  <c r="W143" i="1"/>
  <c r="AI143" i="1" s="1"/>
  <c r="Z131" i="1"/>
  <c r="AL131" i="1" s="1"/>
  <c r="V50" i="1"/>
  <c r="AH50" i="1" s="1"/>
  <c r="AA20" i="1"/>
  <c r="AM20" i="1" s="1"/>
  <c r="AA29" i="1"/>
  <c r="AM29" i="1" s="1"/>
  <c r="AA50" i="1"/>
  <c r="AM50" i="1" s="1"/>
  <c r="AA63" i="1"/>
  <c r="AM63" i="1" s="1"/>
  <c r="AA83" i="1"/>
  <c r="AM83" i="1" s="1"/>
  <c r="AA95" i="1"/>
  <c r="AM95" i="1" s="1"/>
  <c r="W25" i="1"/>
  <c r="AI25" i="1" s="1"/>
  <c r="W28" i="1"/>
  <c r="AI28" i="1" s="1"/>
  <c r="W54" i="1"/>
  <c r="AI54" i="1" s="1"/>
  <c r="W61" i="1"/>
  <c r="AI61" i="1" s="1"/>
  <c r="Y81" i="1"/>
  <c r="AK81" i="1" s="1"/>
  <c r="Y94" i="1"/>
  <c r="AK94" i="1" s="1"/>
  <c r="X19" i="1"/>
  <c r="AJ19" i="1" s="1"/>
  <c r="X29" i="1"/>
  <c r="AJ29" i="1" s="1"/>
  <c r="X92" i="1"/>
  <c r="AJ92" i="1" s="1"/>
  <c r="X94" i="1"/>
  <c r="AJ94" i="1" s="1"/>
  <c r="Z134" i="1"/>
  <c r="AL134" i="1" s="1"/>
  <c r="Z143" i="1"/>
  <c r="AL143" i="1" s="1"/>
  <c r="V25" i="1"/>
  <c r="AH25" i="1" s="1"/>
  <c r="W87" i="1"/>
  <c r="AI87" i="1" s="1"/>
  <c r="W93" i="1"/>
  <c r="AI93" i="1" s="1"/>
  <c r="AA138" i="1"/>
  <c r="AM138" i="1" s="1"/>
  <c r="AA143" i="1"/>
  <c r="AM143" i="1" s="1"/>
  <c r="Z30" i="1"/>
  <c r="AL30" i="1" s="1"/>
  <c r="X63" i="1"/>
  <c r="AJ63" i="1" s="1"/>
  <c r="X62" i="1"/>
  <c r="AJ62" i="1" s="1"/>
  <c r="V83" i="1"/>
  <c r="AH83" i="1" s="1"/>
  <c r="V93" i="1"/>
  <c r="AH93" i="1" s="1"/>
  <c r="Y143" i="1"/>
  <c r="AK143" i="1" s="1"/>
  <c r="Y142" i="1"/>
  <c r="AK142" i="1" s="1"/>
  <c r="Y19" i="1"/>
  <c r="AK19" i="1" s="1"/>
  <c r="Y24" i="1"/>
  <c r="AK24" i="1" s="1"/>
  <c r="Z55" i="1"/>
  <c r="AL55" i="1" s="1"/>
  <c r="Z83" i="1"/>
  <c r="AL83" i="1" s="1"/>
  <c r="Z95" i="1"/>
  <c r="AL95" i="1" s="1"/>
  <c r="X141" i="1"/>
  <c r="AJ141" i="1" s="1"/>
  <c r="X142" i="1"/>
  <c r="AJ142" i="1" s="1"/>
  <c r="Y56" i="1"/>
  <c r="AK56" i="1" s="1"/>
  <c r="Y62" i="1"/>
  <c r="AK62" i="1" s="1"/>
  <c r="V136" i="1"/>
  <c r="AH136" i="1" s="1"/>
  <c r="V141" i="1"/>
  <c r="AH141" i="1" s="1"/>
  <c r="V55" i="1"/>
  <c r="AH55" i="1" s="1"/>
  <c r="V63" i="1"/>
  <c r="AH63" i="1" s="1"/>
  <c r="W142" i="1"/>
  <c r="AI142" i="1" s="1"/>
  <c r="W141" i="1"/>
  <c r="AI141" i="1" s="1"/>
  <c r="K14" i="5" a="1"/>
  <c r="K14" i="5" s="1"/>
  <c r="Y128" i="1"/>
  <c r="AK128" i="1" s="1"/>
  <c r="K11" i="5" a="1"/>
  <c r="K11" i="5" s="1"/>
  <c r="Y80" i="1"/>
  <c r="AK80" i="1" s="1"/>
  <c r="X16" i="1"/>
  <c r="AJ16" i="1" s="1"/>
  <c r="J7" i="5" a="1"/>
  <c r="J7" i="5" s="1"/>
  <c r="X80" i="1"/>
  <c r="AJ80" i="1" s="1"/>
  <c r="J11" i="5" a="1"/>
  <c r="J11" i="5" s="1"/>
  <c r="AA32" i="1"/>
  <c r="S8" i="5" s="1" a="1"/>
  <c r="S8" i="5" s="1"/>
  <c r="M8" i="5" a="1"/>
  <c r="M8" i="5" s="1"/>
  <c r="H8" i="5" a="1"/>
  <c r="H8" i="5" s="1"/>
  <c r="V32" i="1"/>
  <c r="N8" i="5" s="1" a="1"/>
  <c r="N8" i="5" s="1"/>
  <c r="W48" i="1"/>
  <c r="AI48" i="1" s="1"/>
  <c r="I9" i="5" a="1"/>
  <c r="I9" i="5" s="1"/>
  <c r="Y96" i="1"/>
  <c r="Q12" i="5" s="1" a="1"/>
  <c r="Q12" i="5" s="1"/>
  <c r="K12" i="5" a="1"/>
  <c r="K12" i="5" s="1"/>
  <c r="X144" i="1"/>
  <c r="P15" i="5" s="1" a="1"/>
  <c r="P15" i="5" s="1"/>
  <c r="J15" i="5" a="1"/>
  <c r="J15" i="5" s="1"/>
  <c r="I8" i="5" a="1"/>
  <c r="I8" i="5" s="1"/>
  <c r="W32" i="1"/>
  <c r="O8" i="5" s="1" a="1"/>
  <c r="O8" i="5" s="1"/>
  <c r="H12" i="5" a="1"/>
  <c r="H12" i="5" s="1"/>
  <c r="V96" i="1"/>
  <c r="N12" i="5" s="1" a="1"/>
  <c r="N12" i="5" s="1"/>
  <c r="X48" i="1"/>
  <c r="AJ48" i="1" s="1"/>
  <c r="J9" i="5" a="1"/>
  <c r="J9" i="5" s="1"/>
  <c r="J14" i="5" a="1"/>
  <c r="J14" i="5" s="1"/>
  <c r="X128" i="1"/>
  <c r="AJ128" i="1" s="1"/>
  <c r="H14" i="5" a="1"/>
  <c r="H14" i="5" s="1"/>
  <c r="V128" i="1"/>
  <c r="AH128" i="1" s="1"/>
  <c r="W128" i="1"/>
  <c r="AI128" i="1" s="1"/>
  <c r="I14" i="5" a="1"/>
  <c r="I14" i="5" s="1"/>
  <c r="L11" i="5" a="1"/>
  <c r="L11" i="5" s="1"/>
  <c r="Z80" i="1"/>
  <c r="AL80" i="1" s="1"/>
  <c r="H15" i="5" a="1"/>
  <c r="H15" i="5" s="1"/>
  <c r="V144" i="1"/>
  <c r="N15" i="5" s="1" a="1"/>
  <c r="N15" i="5" s="1"/>
  <c r="AA96" i="1"/>
  <c r="S12" i="5" s="1" a="1"/>
  <c r="S12" i="5" s="1"/>
  <c r="M12" i="5" a="1"/>
  <c r="M12" i="5" s="1"/>
  <c r="M13" i="5" a="1"/>
  <c r="M13" i="5" s="1"/>
  <c r="AA112" i="1"/>
  <c r="S13" i="5" s="1" a="1"/>
  <c r="S13" i="5" s="1"/>
  <c r="Y32" i="1"/>
  <c r="Q8" i="5" s="1" a="1"/>
  <c r="Q8" i="5" s="1"/>
  <c r="K8" i="5" a="1"/>
  <c r="K8" i="5" s="1"/>
  <c r="Y48" i="1"/>
  <c r="AK48" i="1" s="1"/>
  <c r="K9" i="5" a="1"/>
  <c r="K9" i="5" s="1"/>
  <c r="H9" i="5" a="1"/>
  <c r="H9" i="5" s="1"/>
  <c r="V48" i="1"/>
  <c r="AH48" i="1" s="1"/>
  <c r="W80" i="1"/>
  <c r="AI80" i="1" s="1"/>
  <c r="I11" i="5" a="1"/>
  <c r="I11" i="5" s="1"/>
  <c r="X112" i="1"/>
  <c r="P13" i="5" s="1" a="1"/>
  <c r="P13" i="5" s="1"/>
  <c r="J13" i="5" a="1"/>
  <c r="J13" i="5" s="1"/>
  <c r="Z96" i="1"/>
  <c r="R12" i="5" s="1" a="1"/>
  <c r="R12" i="5" s="1"/>
  <c r="L12" i="5" a="1"/>
  <c r="L12" i="5" s="1"/>
  <c r="AA128" i="1"/>
  <c r="AM128" i="1" s="1"/>
  <c r="M14" i="5" a="1"/>
  <c r="M14" i="5" s="1"/>
  <c r="M10" i="5" a="1"/>
  <c r="M10" i="5" s="1"/>
  <c r="AA64" i="1"/>
  <c r="S10" i="5" s="1" a="1"/>
  <c r="S10" i="5" s="1"/>
  <c r="AA80" i="1"/>
  <c r="AM80" i="1" s="1"/>
  <c r="M11" i="5" a="1"/>
  <c r="M11" i="5" s="1"/>
  <c r="M15" i="5" a="1"/>
  <c r="M15" i="5" s="1"/>
  <c r="AA144" i="1"/>
  <c r="S15" i="5" s="1" a="1"/>
  <c r="S15" i="5" s="1"/>
  <c r="J12" i="5" a="1"/>
  <c r="J12" i="5" s="1"/>
  <c r="X96" i="1"/>
  <c r="P12" i="5" s="1" a="1"/>
  <c r="P12" i="5" s="1"/>
  <c r="L10" i="5" a="1"/>
  <c r="L10" i="5" s="1"/>
  <c r="Z64" i="1"/>
  <c r="R10" i="5" s="1" a="1"/>
  <c r="R10" i="5" s="1"/>
  <c r="H11" i="5" a="1"/>
  <c r="H11" i="5" s="1"/>
  <c r="V80" i="1"/>
  <c r="AH80" i="1" s="1"/>
  <c r="H13" i="5" a="1"/>
  <c r="H13" i="5" s="1"/>
  <c r="V112" i="1"/>
  <c r="N13" i="5" s="1" a="1"/>
  <c r="N13" i="5" s="1"/>
  <c r="J10" i="5" a="1"/>
  <c r="J10" i="5" s="1"/>
  <c r="X64" i="1"/>
  <c r="P10" i="5" s="1" a="1"/>
  <c r="P10" i="5" s="1"/>
  <c r="W144" i="1"/>
  <c r="O15" i="5" s="1" a="1"/>
  <c r="O15" i="5" s="1"/>
  <c r="I15" i="5" a="1"/>
  <c r="I15" i="5" s="1"/>
  <c r="Z128" i="1"/>
  <c r="AL128" i="1" s="1"/>
  <c r="L14" i="5" a="1"/>
  <c r="L14" i="5" s="1"/>
  <c r="Y112" i="1"/>
  <c r="Q13" i="5" s="1" a="1"/>
  <c r="Q13" i="5" s="1"/>
  <c r="K13" i="5" a="1"/>
  <c r="K13" i="5" s="1"/>
  <c r="H10" i="5" a="1"/>
  <c r="H10" i="5" s="1"/>
  <c r="V64" i="1"/>
  <c r="N10" i="5" s="1" a="1"/>
  <c r="N10" i="5" s="1"/>
  <c r="K7" i="5" a="1"/>
  <c r="K7" i="5" s="1"/>
  <c r="Y16" i="1"/>
  <c r="AK16" i="1" s="1"/>
  <c r="Z112" i="1"/>
  <c r="R13" i="5" s="1" a="1"/>
  <c r="R13" i="5" s="1"/>
  <c r="L13" i="5" a="1"/>
  <c r="L13" i="5" s="1"/>
  <c r="Z144" i="1"/>
  <c r="R15" i="5" s="1" a="1"/>
  <c r="R15" i="5" s="1"/>
  <c r="L15" i="5" a="1"/>
  <c r="L15" i="5" s="1"/>
  <c r="AA48" i="1"/>
  <c r="AM48" i="1" s="1"/>
  <c r="M9" i="5" a="1"/>
  <c r="M9" i="5" s="1"/>
  <c r="K15" i="5" a="1"/>
  <c r="K15" i="5" s="1"/>
  <c r="Y144" i="1"/>
  <c r="Q15" i="5" s="1" a="1"/>
  <c r="Q15" i="5" s="1"/>
  <c r="J8" i="5" a="1"/>
  <c r="J8" i="5" s="1"/>
  <c r="X32" i="1"/>
  <c r="P8" i="5" s="1" a="1"/>
  <c r="P8" i="5" s="1"/>
  <c r="Z32" i="1"/>
  <c r="R8" i="5" s="1" a="1"/>
  <c r="R8" i="5" s="1"/>
  <c r="L8" i="5" a="1"/>
  <c r="L8" i="5" s="1"/>
  <c r="Y64" i="1"/>
  <c r="Q10" i="5" s="1" a="1"/>
  <c r="Q10" i="5" s="1"/>
  <c r="K10" i="5" a="1"/>
  <c r="K10" i="5" s="1"/>
  <c r="W64" i="1"/>
  <c r="O10" i="5" s="1" a="1"/>
  <c r="O10" i="5" s="1"/>
  <c r="I10" i="5" a="1"/>
  <c r="I10" i="5" s="1"/>
  <c r="M7" i="5" a="1"/>
  <c r="M7" i="5" s="1"/>
  <c r="AA16" i="1"/>
  <c r="AM16" i="1" s="1"/>
  <c r="W16" i="1"/>
  <c r="AI16" i="1" s="1"/>
  <c r="I7" i="5" a="1"/>
  <c r="I7" i="5" s="1"/>
  <c r="W96" i="1"/>
  <c r="O12" i="5" s="1" a="1"/>
  <c r="O12" i="5" s="1"/>
  <c r="I12" i="5" a="1"/>
  <c r="I12" i="5" s="1"/>
  <c r="H7" i="5" a="1"/>
  <c r="H7" i="5" s="1"/>
  <c r="V16" i="1"/>
  <c r="AH16" i="1" s="1"/>
  <c r="L7" i="5" a="1"/>
  <c r="L7" i="5" s="1"/>
  <c r="Z16" i="1"/>
  <c r="AL16" i="1" s="1"/>
  <c r="Z48" i="1"/>
  <c r="AL48" i="1" s="1"/>
  <c r="L9" i="5" a="1"/>
  <c r="L9" i="5" s="1"/>
  <c r="W112" i="1"/>
  <c r="O13" i="5" s="1" a="1"/>
  <c r="O13" i="5" s="1"/>
  <c r="I13" i="5" a="1"/>
  <c r="I13" i="5" s="1"/>
  <c r="AJ188" i="1" l="1"/>
  <c r="AJ204" i="1"/>
  <c r="AD62" i="5" s="1"/>
  <c r="AI195" i="1"/>
  <c r="AC53" i="5" s="1"/>
  <c r="AI179" i="1"/>
  <c r="AH178" i="1"/>
  <c r="AH194" i="1"/>
  <c r="AB52" i="5" s="1"/>
  <c r="X8" i="5"/>
  <c r="AJ162" i="1"/>
  <c r="AD8" i="5" s="1"/>
  <c r="AK169" i="1"/>
  <c r="AE15" i="5" s="1"/>
  <c r="Y15" i="5"/>
  <c r="V18" i="5"/>
  <c r="AH172" i="1"/>
  <c r="AB18" i="5" s="1"/>
  <c r="Y7" i="5"/>
  <c r="AK161" i="1"/>
  <c r="AE7" i="5" s="1"/>
  <c r="AK192" i="1"/>
  <c r="AE50" i="5" s="1"/>
  <c r="AK176" i="1"/>
  <c r="AJ196" i="1"/>
  <c r="AD54" i="5" s="1"/>
  <c r="AJ180" i="1"/>
  <c r="AL196" i="1"/>
  <c r="AF54" i="5" s="1"/>
  <c r="AL180" i="1"/>
  <c r="V15" i="5"/>
  <c r="AH169" i="1"/>
  <c r="AB15" i="5" s="1"/>
  <c r="Z21" i="5"/>
  <c r="AL175" i="1"/>
  <c r="AF21" i="5" s="1"/>
  <c r="Y18" i="5"/>
  <c r="AK172" i="1"/>
  <c r="AE18" i="5" s="1"/>
  <c r="Y64" i="5"/>
  <c r="AQ206" i="1"/>
  <c r="AK64" i="5" s="1"/>
  <c r="AO206" i="1"/>
  <c r="AI64" i="5" s="1"/>
  <c r="W64" i="5"/>
  <c r="AP200" i="1"/>
  <c r="AJ58" i="5" s="1"/>
  <c r="X58" i="5"/>
  <c r="AJ192" i="1"/>
  <c r="AD50" i="5" s="1"/>
  <c r="AJ176" i="1"/>
  <c r="AM205" i="1"/>
  <c r="AG63" i="5" s="1"/>
  <c r="AM189" i="1"/>
  <c r="AH206" i="1"/>
  <c r="AB64" i="5" s="1"/>
  <c r="AH190" i="1"/>
  <c r="AL194" i="1"/>
  <c r="AF52" i="5" s="1"/>
  <c r="AL178" i="1"/>
  <c r="AH191" i="1"/>
  <c r="AH207" i="1"/>
  <c r="AB65" i="5" s="1"/>
  <c r="AK205" i="1"/>
  <c r="AE63" i="5" s="1"/>
  <c r="AK189" i="1"/>
  <c r="AI206" i="1"/>
  <c r="AC64" i="5" s="1"/>
  <c r="AI190" i="1"/>
  <c r="AJ177" i="1"/>
  <c r="AJ193" i="1"/>
  <c r="AD51" i="5" s="1"/>
  <c r="AK178" i="1"/>
  <c r="AK194" i="1"/>
  <c r="AE52" i="5" s="1"/>
  <c r="AL201" i="1"/>
  <c r="AF59" i="5" s="1"/>
  <c r="AL185" i="1"/>
  <c r="AI202" i="1"/>
  <c r="AC60" i="5" s="1"/>
  <c r="AI186" i="1"/>
  <c r="AH182" i="1"/>
  <c r="AH198" i="1"/>
  <c r="AB56" i="5" s="1"/>
  <c r="AK201" i="1"/>
  <c r="AE59" i="5" s="1"/>
  <c r="AK185" i="1"/>
  <c r="AL177" i="1"/>
  <c r="AL193" i="1"/>
  <c r="AF51" i="5" s="1"/>
  <c r="AQ195" i="1"/>
  <c r="AK53" i="5" s="1"/>
  <c r="Y53" i="5"/>
  <c r="V59" i="5"/>
  <c r="AN201" i="1"/>
  <c r="AH59" i="5" s="1"/>
  <c r="W59" i="5"/>
  <c r="AO201" i="1"/>
  <c r="AI59" i="5" s="1"/>
  <c r="AH167" i="1"/>
  <c r="AB13" i="5" s="1"/>
  <c r="V13" i="5"/>
  <c r="AL162" i="1"/>
  <c r="AF8" i="5" s="1"/>
  <c r="Z8" i="5"/>
  <c r="X20" i="5"/>
  <c r="AJ174" i="1"/>
  <c r="AD20" i="5" s="1"/>
  <c r="AI163" i="1"/>
  <c r="AC9" i="5" s="1"/>
  <c r="W9" i="5"/>
  <c r="V51" i="5"/>
  <c r="AN193" i="1"/>
  <c r="AH51" i="5" s="1"/>
  <c r="AQ204" i="1"/>
  <c r="AK62" i="5" s="1"/>
  <c r="Y62" i="5"/>
  <c r="W11" i="5"/>
  <c r="AI165" i="1"/>
  <c r="AC11" i="5" s="1"/>
  <c r="Y20" i="5"/>
  <c r="AK174" i="1"/>
  <c r="AE20" i="5" s="1"/>
  <c r="AS200" i="1"/>
  <c r="AM58" i="5" s="1"/>
  <c r="AA58" i="5"/>
  <c r="AQ203" i="1"/>
  <c r="AK61" i="5" s="1"/>
  <c r="Y61" i="5"/>
  <c r="V16" i="5"/>
  <c r="AH170" i="1"/>
  <c r="AB16" i="5" s="1"/>
  <c r="W20" i="5"/>
  <c r="AI174" i="1"/>
  <c r="AC20" i="5" s="1"/>
  <c r="AN198" i="1"/>
  <c r="AH56" i="5" s="1"/>
  <c r="V56" i="5"/>
  <c r="X7" i="5"/>
  <c r="AJ161" i="1"/>
  <c r="AD7" i="5" s="1"/>
  <c r="AR201" i="1"/>
  <c r="AL59" i="5" s="1"/>
  <c r="Z59" i="5"/>
  <c r="X14" i="5"/>
  <c r="AJ168" i="1"/>
  <c r="AD14" i="5" s="1"/>
  <c r="AL166" i="1"/>
  <c r="AF12" i="5" s="1"/>
  <c r="Z12" i="5"/>
  <c r="AA15" i="5"/>
  <c r="AM169" i="1"/>
  <c r="AG15" i="5" s="1"/>
  <c r="AL192" i="1"/>
  <c r="AF50" i="5" s="1"/>
  <c r="AL176" i="1"/>
  <c r="AM184" i="1"/>
  <c r="AM200" i="1"/>
  <c r="AG58" i="5" s="1"/>
  <c r="AJ182" i="1"/>
  <c r="AJ198" i="1"/>
  <c r="AD56" i="5" s="1"/>
  <c r="V6" i="5"/>
  <c r="AH160" i="1"/>
  <c r="AB6" i="5" s="1"/>
  <c r="X21" i="5"/>
  <c r="AJ175" i="1"/>
  <c r="AD21" i="5" s="1"/>
  <c r="Y10" i="5"/>
  <c r="AK164" i="1"/>
  <c r="AE10" i="5" s="1"/>
  <c r="AO202" i="1"/>
  <c r="AI60" i="5" s="1"/>
  <c r="W60" i="5"/>
  <c r="X60" i="5"/>
  <c r="AP202" i="1"/>
  <c r="AJ60" i="5" s="1"/>
  <c r="AQ193" i="1"/>
  <c r="AK51" i="5" s="1"/>
  <c r="Y51" i="5"/>
  <c r="AL184" i="1"/>
  <c r="AL200" i="1"/>
  <c r="AF58" i="5" s="1"/>
  <c r="AM179" i="1"/>
  <c r="AM195" i="1"/>
  <c r="AG53" i="5" s="1"/>
  <c r="W18" i="5"/>
  <c r="AI172" i="1"/>
  <c r="AC18" i="5" s="1"/>
  <c r="X54" i="5"/>
  <c r="AP196" i="1"/>
  <c r="AJ54" i="5" s="1"/>
  <c r="W16" i="5"/>
  <c r="AI170" i="1"/>
  <c r="AC16" i="5" s="1"/>
  <c r="AH192" i="1"/>
  <c r="AB50" i="5" s="1"/>
  <c r="AH176" i="1"/>
  <c r="AH185" i="1"/>
  <c r="AH201" i="1"/>
  <c r="AB59" i="5" s="1"/>
  <c r="AK202" i="1"/>
  <c r="AE60" i="5" s="1"/>
  <c r="AK186" i="1"/>
  <c r="AH204" i="1"/>
  <c r="AB62" i="5" s="1"/>
  <c r="AH188" i="1"/>
  <c r="AK187" i="1"/>
  <c r="AK203" i="1"/>
  <c r="AE61" i="5" s="1"/>
  <c r="AI193" i="1"/>
  <c r="AC51" i="5" s="1"/>
  <c r="AI177" i="1"/>
  <c r="AK199" i="1"/>
  <c r="AE57" i="5" s="1"/>
  <c r="AK183" i="1"/>
  <c r="AK163" i="1"/>
  <c r="AE9" i="5" s="1"/>
  <c r="Y9" i="5"/>
  <c r="AA13" i="5"/>
  <c r="AM167" i="1"/>
  <c r="AG13" i="5" s="1"/>
  <c r="Z15" i="5"/>
  <c r="AL169" i="1"/>
  <c r="AF15" i="5" s="1"/>
  <c r="AM196" i="1"/>
  <c r="AG54" i="5" s="1"/>
  <c r="AM180" i="1"/>
  <c r="AH189" i="1"/>
  <c r="AH205" i="1"/>
  <c r="AB63" i="5" s="1"/>
  <c r="AM202" i="1"/>
  <c r="AG60" i="5" s="1"/>
  <c r="AM186" i="1"/>
  <c r="AH193" i="1"/>
  <c r="AB51" i="5" s="1"/>
  <c r="AH177" i="1"/>
  <c r="AK196" i="1"/>
  <c r="AE54" i="5" s="1"/>
  <c r="AK180" i="1"/>
  <c r="AL202" i="1"/>
  <c r="AF60" i="5" s="1"/>
  <c r="AL186" i="1"/>
  <c r="AI178" i="1"/>
  <c r="AI194" i="1"/>
  <c r="AC52" i="5" s="1"/>
  <c r="AM188" i="1"/>
  <c r="AM204" i="1"/>
  <c r="AG62" i="5" s="1"/>
  <c r="AK193" i="1"/>
  <c r="AE51" i="5" s="1"/>
  <c r="AK177" i="1"/>
  <c r="AL199" i="1"/>
  <c r="AF57" i="5" s="1"/>
  <c r="AL183" i="1"/>
  <c r="AH199" i="1"/>
  <c r="AB57" i="5" s="1"/>
  <c r="AH183" i="1"/>
  <c r="Z64" i="5"/>
  <c r="AR206" i="1"/>
  <c r="AL64" i="5" s="1"/>
  <c r="X19" i="5"/>
  <c r="AJ173" i="1"/>
  <c r="AD19" i="5" s="1"/>
  <c r="AS205" i="1"/>
  <c r="AM63" i="5" s="1"/>
  <c r="AA63" i="5"/>
  <c r="AM175" i="1"/>
  <c r="AG21" i="5" s="1"/>
  <c r="AA21" i="5"/>
  <c r="Y21" i="5"/>
  <c r="AK175" i="1"/>
  <c r="AE21" i="5" s="1"/>
  <c r="V20" i="5"/>
  <c r="AH174" i="1"/>
  <c r="AB20" i="5" s="1"/>
  <c r="AO200" i="1"/>
  <c r="AI58" i="5" s="1"/>
  <c r="W58" i="5"/>
  <c r="AA9" i="5"/>
  <c r="AM163" i="1"/>
  <c r="AG9" i="5" s="1"/>
  <c r="Y13" i="5"/>
  <c r="AK167" i="1"/>
  <c r="AE13" i="5" s="1"/>
  <c r="X6" i="5"/>
  <c r="AJ160" i="1"/>
  <c r="AD6" i="5" s="1"/>
  <c r="Z60" i="5"/>
  <c r="AR202" i="1"/>
  <c r="AL60" i="5" s="1"/>
  <c r="AJ169" i="1"/>
  <c r="AD15" i="5" s="1"/>
  <c r="X15" i="5"/>
  <c r="AA64" i="5"/>
  <c r="AS206" i="1"/>
  <c r="AM64" i="5" s="1"/>
  <c r="W19" i="5"/>
  <c r="AI173" i="1"/>
  <c r="AC19" i="5" s="1"/>
  <c r="Y60" i="5"/>
  <c r="AQ202" i="1"/>
  <c r="AK60" i="5" s="1"/>
  <c r="Y19" i="5"/>
  <c r="AK173" i="1"/>
  <c r="AE19" i="5" s="1"/>
  <c r="V17" i="5"/>
  <c r="AH171" i="1"/>
  <c r="AB17" i="5" s="1"/>
  <c r="AI162" i="1"/>
  <c r="AC8" i="5" s="1"/>
  <c r="W8" i="5"/>
  <c r="AP197" i="1"/>
  <c r="AJ55" i="5" s="1"/>
  <c r="X55" i="5"/>
  <c r="AA61" i="5"/>
  <c r="AS203" i="1"/>
  <c r="AM61" i="5" s="1"/>
  <c r="AL167" i="1"/>
  <c r="AF13" i="5" s="1"/>
  <c r="Z13" i="5"/>
  <c r="X12" i="5"/>
  <c r="AJ166" i="1"/>
  <c r="AD12" i="5" s="1"/>
  <c r="Z51" i="5"/>
  <c r="AR193" i="1"/>
  <c r="AL51" i="5" s="1"/>
  <c r="Z9" i="5"/>
  <c r="AL163" i="1"/>
  <c r="AF9" i="5" s="1"/>
  <c r="AM192" i="1"/>
  <c r="AG50" i="5" s="1"/>
  <c r="AM176" i="1"/>
  <c r="AI182" i="1"/>
  <c r="AI198" i="1"/>
  <c r="AC56" i="5" s="1"/>
  <c r="Y14" i="5"/>
  <c r="AK168" i="1"/>
  <c r="AE14" i="5" s="1"/>
  <c r="Z18" i="5"/>
  <c r="AL172" i="1"/>
  <c r="AF18" i="5" s="1"/>
  <c r="Y6" i="5"/>
  <c r="AK160" i="1"/>
  <c r="AE6" i="5" s="1"/>
  <c r="V62" i="5"/>
  <c r="AN204" i="1"/>
  <c r="AH62" i="5" s="1"/>
  <c r="W10" i="5"/>
  <c r="AI164" i="1"/>
  <c r="AC10" i="5" s="1"/>
  <c r="V55" i="5"/>
  <c r="AN197" i="1"/>
  <c r="AH55" i="5" s="1"/>
  <c r="AQ200" i="1"/>
  <c r="AK58" i="5" s="1"/>
  <c r="Y58" i="5"/>
  <c r="AS204" i="1"/>
  <c r="AM62" i="5" s="1"/>
  <c r="AA62" i="5"/>
  <c r="AM170" i="1"/>
  <c r="AG16" i="5" s="1"/>
  <c r="AA16" i="5"/>
  <c r="Y54" i="5"/>
  <c r="AQ196" i="1"/>
  <c r="AK54" i="5" s="1"/>
  <c r="AM166" i="1"/>
  <c r="AG12" i="5" s="1"/>
  <c r="AA12" i="5"/>
  <c r="W54" i="5"/>
  <c r="AO196" i="1"/>
  <c r="AI54" i="5" s="1"/>
  <c r="X16" i="5"/>
  <c r="AJ170" i="1"/>
  <c r="AD16" i="5" s="1"/>
  <c r="AQ201" i="1"/>
  <c r="AK59" i="5" s="1"/>
  <c r="Y59" i="5"/>
  <c r="AO195" i="1"/>
  <c r="AI53" i="5" s="1"/>
  <c r="W53" i="5"/>
  <c r="AO197" i="1"/>
  <c r="AI55" i="5" s="1"/>
  <c r="W55" i="5"/>
  <c r="Y17" i="5"/>
  <c r="AK171" i="1"/>
  <c r="AE17" i="5" s="1"/>
  <c r="Z56" i="5"/>
  <c r="AR198" i="1"/>
  <c r="AL56" i="5" s="1"/>
  <c r="AK184" i="1"/>
  <c r="AK200" i="1"/>
  <c r="AE58" i="5" s="1"/>
  <c r="AL190" i="1"/>
  <c r="AL206" i="1"/>
  <c r="AF64" i="5" s="1"/>
  <c r="AI204" i="1"/>
  <c r="AC62" i="5" s="1"/>
  <c r="AI188" i="1"/>
  <c r="AK207" i="1"/>
  <c r="AE65" i="5" s="1"/>
  <c r="AK191" i="1"/>
  <c r="AL188" i="1"/>
  <c r="AL204" i="1"/>
  <c r="AF62" i="5" s="1"/>
  <c r="AM199" i="1"/>
  <c r="AG57" i="5" s="1"/>
  <c r="AM183" i="1"/>
  <c r="AM194" i="1"/>
  <c r="AG52" i="5" s="1"/>
  <c r="AM178" i="1"/>
  <c r="AK188" i="1"/>
  <c r="AK204" i="1"/>
  <c r="AE62" i="5" s="1"/>
  <c r="AL205" i="1"/>
  <c r="AF63" i="5" s="1"/>
  <c r="AL189" i="1"/>
  <c r="AI197" i="1"/>
  <c r="AC55" i="5" s="1"/>
  <c r="AI181" i="1"/>
  <c r="AJ187" i="1"/>
  <c r="AJ203" i="1"/>
  <c r="AD61" i="5" s="1"/>
  <c r="AM207" i="1"/>
  <c r="AG65" i="5" s="1"/>
  <c r="AM191" i="1"/>
  <c r="AI187" i="1"/>
  <c r="AI203" i="1"/>
  <c r="AC61" i="5" s="1"/>
  <c r="AL198" i="1"/>
  <c r="AF56" i="5" s="1"/>
  <c r="AL182" i="1"/>
  <c r="AJ199" i="1"/>
  <c r="AD57" i="5" s="1"/>
  <c r="AJ183" i="1"/>
  <c r="Z20" i="5"/>
  <c r="AL174" i="1"/>
  <c r="AF20" i="5" s="1"/>
  <c r="X63" i="5"/>
  <c r="AP205" i="1"/>
  <c r="AJ63" i="5" s="1"/>
  <c r="AA19" i="5"/>
  <c r="AM173" i="1"/>
  <c r="AG19" i="5" s="1"/>
  <c r="AN206" i="1"/>
  <c r="AH64" i="5" s="1"/>
  <c r="V64" i="5"/>
  <c r="W14" i="5"/>
  <c r="AI168" i="1"/>
  <c r="AC14" i="5" s="1"/>
  <c r="AS195" i="1"/>
  <c r="AM53" i="5" s="1"/>
  <c r="AA53" i="5"/>
  <c r="X50" i="5"/>
  <c r="AP192" i="1"/>
  <c r="AJ50" i="5" s="1"/>
  <c r="Z16" i="5"/>
  <c r="AL170" i="1"/>
  <c r="AF16" i="5" s="1"/>
  <c r="X59" i="5"/>
  <c r="AP201" i="1"/>
  <c r="AJ59" i="5" s="1"/>
  <c r="AM174" i="1"/>
  <c r="AG20" i="5" s="1"/>
  <c r="AA20" i="5"/>
  <c r="W63" i="5"/>
  <c r="AO205" i="1"/>
  <c r="AI63" i="5" s="1"/>
  <c r="Y16" i="5"/>
  <c r="AK170" i="1"/>
  <c r="AE16" i="5" s="1"/>
  <c r="AQ205" i="1"/>
  <c r="AK63" i="5" s="1"/>
  <c r="Y63" i="5"/>
  <c r="V61" i="5"/>
  <c r="AN203" i="1"/>
  <c r="AH61" i="5" s="1"/>
  <c r="AO194" i="1"/>
  <c r="AI52" i="5" s="1"/>
  <c r="W52" i="5"/>
  <c r="X11" i="5"/>
  <c r="AJ165" i="1"/>
  <c r="AD11" i="5" s="1"/>
  <c r="AA17" i="5"/>
  <c r="AM171" i="1"/>
  <c r="AG17" i="5" s="1"/>
  <c r="AP198" i="1"/>
  <c r="AJ56" i="5" s="1"/>
  <c r="X56" i="5"/>
  <c r="Z7" i="5"/>
  <c r="AL161" i="1"/>
  <c r="AF7" i="5" s="1"/>
  <c r="AR195" i="1"/>
  <c r="AL53" i="5" s="1"/>
  <c r="Z53" i="5"/>
  <c r="AJ179" i="1"/>
  <c r="AJ195" i="1"/>
  <c r="AD53" i="5" s="1"/>
  <c r="AL179" i="1"/>
  <c r="AL195" i="1"/>
  <c r="AF53" i="5" s="1"/>
  <c r="AH187" i="1"/>
  <c r="AH203" i="1"/>
  <c r="AB61" i="5" s="1"/>
  <c r="AI199" i="1"/>
  <c r="AC57" i="5" s="1"/>
  <c r="AI183" i="1"/>
  <c r="AM172" i="1"/>
  <c r="AG18" i="5" s="1"/>
  <c r="AA18" i="5"/>
  <c r="X10" i="5"/>
  <c r="AJ164" i="1"/>
  <c r="AD10" i="5" s="1"/>
  <c r="W6" i="5"/>
  <c r="AI160" i="1"/>
  <c r="AC6" i="5" s="1"/>
  <c r="Z61" i="5"/>
  <c r="AR203" i="1"/>
  <c r="AL61" i="5" s="1"/>
  <c r="AQ197" i="1"/>
  <c r="AK55" i="5" s="1"/>
  <c r="Y55" i="5"/>
  <c r="AI167" i="1"/>
  <c r="AC13" i="5" s="1"/>
  <c r="W13" i="5"/>
  <c r="AJ207" i="1"/>
  <c r="AD65" i="5" s="1"/>
  <c r="AJ191" i="1"/>
  <c r="AM193" i="1"/>
  <c r="AG51" i="5" s="1"/>
  <c r="AM177" i="1"/>
  <c r="AH200" i="1"/>
  <c r="AB58" i="5" s="1"/>
  <c r="AH184" i="1"/>
  <c r="V50" i="5"/>
  <c r="AN192" i="1"/>
  <c r="AH50" i="5" s="1"/>
  <c r="AR204" i="1"/>
  <c r="AL62" i="5" s="1"/>
  <c r="Z62" i="5"/>
  <c r="Y50" i="5"/>
  <c r="AQ192" i="1"/>
  <c r="AK50" i="5" s="1"/>
  <c r="W50" i="5"/>
  <c r="AO192" i="1"/>
  <c r="AI50" i="5" s="1"/>
  <c r="Z17" i="5"/>
  <c r="AL171" i="1"/>
  <c r="AF17" i="5" s="1"/>
  <c r="V11" i="5"/>
  <c r="AH165" i="1"/>
  <c r="AB11" i="5" s="1"/>
  <c r="AJ206" i="1"/>
  <c r="AD64" i="5" s="1"/>
  <c r="AJ190" i="1"/>
  <c r="AL203" i="1"/>
  <c r="AF61" i="5" s="1"/>
  <c r="AL187" i="1"/>
  <c r="AH197" i="1"/>
  <c r="AB55" i="5" s="1"/>
  <c r="AH181" i="1"/>
  <c r="AI169" i="1"/>
  <c r="AC15" i="5" s="1"/>
  <c r="W15" i="5"/>
  <c r="X64" i="5"/>
  <c r="AP206" i="1"/>
  <c r="AJ64" i="5" s="1"/>
  <c r="V21" i="5"/>
  <c r="AH175" i="1"/>
  <c r="AB21" i="5" s="1"/>
  <c r="AA14" i="5"/>
  <c r="AM168" i="1"/>
  <c r="AG14" i="5" s="1"/>
  <c r="AN202" i="1"/>
  <c r="AH60" i="5" s="1"/>
  <c r="V60" i="5"/>
  <c r="AH166" i="1"/>
  <c r="AB12" i="5" s="1"/>
  <c r="V12" i="5"/>
  <c r="AS201" i="1"/>
  <c r="AM59" i="5" s="1"/>
  <c r="AA59" i="5"/>
  <c r="AK179" i="1"/>
  <c r="AK195" i="1"/>
  <c r="AE53" i="5" s="1"/>
  <c r="AI201" i="1"/>
  <c r="AC59" i="5" s="1"/>
  <c r="AI185" i="1"/>
  <c r="AK182" i="1"/>
  <c r="AK198" i="1"/>
  <c r="AE56" i="5" s="1"/>
  <c r="AL207" i="1"/>
  <c r="AF65" i="5" s="1"/>
  <c r="AL191" i="1"/>
  <c r="AJ202" i="1"/>
  <c r="AD60" i="5" s="1"/>
  <c r="AJ186" i="1"/>
  <c r="AM197" i="1"/>
  <c r="AG55" i="5" s="1"/>
  <c r="AM181" i="1"/>
  <c r="AM203" i="1"/>
  <c r="AG61" i="5" s="1"/>
  <c r="AM187" i="1"/>
  <c r="AI207" i="1"/>
  <c r="AC65" i="5" s="1"/>
  <c r="AI191" i="1"/>
  <c r="AK190" i="1"/>
  <c r="AK206" i="1"/>
  <c r="AE64" i="5" s="1"/>
  <c r="AL197" i="1"/>
  <c r="AF55" i="5" s="1"/>
  <c r="AL181" i="1"/>
  <c r="AJ178" i="1"/>
  <c r="AJ194" i="1"/>
  <c r="AD52" i="5" s="1"/>
  <c r="Z50" i="5"/>
  <c r="AR192" i="1"/>
  <c r="AL50" i="5" s="1"/>
  <c r="AP195" i="1"/>
  <c r="AJ53" i="5" s="1"/>
  <c r="X53" i="5"/>
  <c r="AM164" i="1"/>
  <c r="AG10" i="5" s="1"/>
  <c r="AA10" i="5"/>
  <c r="Z54" i="5"/>
  <c r="AR196" i="1"/>
  <c r="AL54" i="5" s="1"/>
  <c r="Y12" i="5"/>
  <c r="AK166" i="1"/>
  <c r="AE12" i="5" s="1"/>
  <c r="V19" i="5"/>
  <c r="AH173" i="1"/>
  <c r="AB19" i="5" s="1"/>
  <c r="AI166" i="1"/>
  <c r="AC12" i="5" s="1"/>
  <c r="W12" i="5"/>
  <c r="Z55" i="5"/>
  <c r="AR197" i="1"/>
  <c r="AL55" i="5" s="1"/>
  <c r="AJ167" i="1"/>
  <c r="AD13" i="5" s="1"/>
  <c r="X13" i="5"/>
  <c r="AA52" i="5"/>
  <c r="AS194" i="1"/>
  <c r="AM52" i="5" s="1"/>
  <c r="Z19" i="5"/>
  <c r="AL173" i="1"/>
  <c r="AF19" i="5" s="1"/>
  <c r="AP204" i="1"/>
  <c r="AJ62" i="5" s="1"/>
  <c r="X62" i="5"/>
  <c r="AS192" i="1"/>
  <c r="AM50" i="5" s="1"/>
  <c r="AA50" i="5"/>
  <c r="V10" i="5"/>
  <c r="AH164" i="1"/>
  <c r="AB10" i="5" s="1"/>
  <c r="AH162" i="1"/>
  <c r="AB8" i="5" s="1"/>
  <c r="V8" i="5"/>
  <c r="Z14" i="5"/>
  <c r="AL168" i="1"/>
  <c r="AF14" i="5" s="1"/>
  <c r="X17" i="5"/>
  <c r="AJ171" i="1"/>
  <c r="AD17" i="5" s="1"/>
  <c r="AA51" i="5"/>
  <c r="AS193" i="1"/>
  <c r="AM51" i="5" s="1"/>
  <c r="AA55" i="5"/>
  <c r="AS197" i="1"/>
  <c r="AM55" i="5" s="1"/>
  <c r="Y8" i="5"/>
  <c r="AK162" i="1"/>
  <c r="AE8" i="5" s="1"/>
  <c r="V58" i="5"/>
  <c r="AN200" i="1"/>
  <c r="AH58" i="5" s="1"/>
  <c r="AI171" i="1"/>
  <c r="AC17" i="5" s="1"/>
  <c r="W17" i="5"/>
  <c r="V53" i="5"/>
  <c r="AN195" i="1"/>
  <c r="AH53" i="5" s="1"/>
  <c r="AO193" i="1"/>
  <c r="AI51" i="5" s="1"/>
  <c r="W51" i="5"/>
  <c r="AM198" i="1"/>
  <c r="AG56" i="5" s="1"/>
  <c r="AM182" i="1"/>
  <c r="AH195" i="1"/>
  <c r="AB53" i="5" s="1"/>
  <c r="AH179" i="1"/>
  <c r="AO204" i="1"/>
  <c r="AI62" i="5" s="1"/>
  <c r="W62" i="5"/>
  <c r="AA60" i="5"/>
  <c r="AS202" i="1"/>
  <c r="AM60" i="5" s="1"/>
  <c r="AA56" i="5"/>
  <c r="AS198" i="1"/>
  <c r="AM56" i="5" s="1"/>
  <c r="W21" i="5"/>
  <c r="AI175" i="1"/>
  <c r="AC21" i="5" s="1"/>
  <c r="AI196" i="1"/>
  <c r="AC54" i="5" s="1"/>
  <c r="AI180" i="1"/>
  <c r="AJ181" i="1"/>
  <c r="AJ197" i="1"/>
  <c r="AD55" i="5" s="1"/>
  <c r="AP194" i="1"/>
  <c r="AJ52" i="5" s="1"/>
  <c r="X52" i="5"/>
  <c r="Y11" i="5"/>
  <c r="AK165" i="1"/>
  <c r="AE11" i="5" s="1"/>
  <c r="AM206" i="1"/>
  <c r="AG64" i="5" s="1"/>
  <c r="AM190" i="1"/>
  <c r="Z52" i="5"/>
  <c r="AR194" i="1"/>
  <c r="AL52" i="5" s="1"/>
  <c r="V7" i="5"/>
  <c r="AH161" i="1"/>
  <c r="AB7" i="5" s="1"/>
  <c r="X51" i="5"/>
  <c r="AP193" i="1"/>
  <c r="AJ51" i="5" s="1"/>
  <c r="AI192" i="1"/>
  <c r="AC50" i="5" s="1"/>
  <c r="AI176" i="1"/>
  <c r="AJ205" i="1"/>
  <c r="AD63" i="5" s="1"/>
  <c r="AJ189" i="1"/>
  <c r="AI200" i="1"/>
  <c r="AC58" i="5" s="1"/>
  <c r="AI184" i="1"/>
  <c r="AM201" i="1"/>
  <c r="AG59" i="5" s="1"/>
  <c r="AM185" i="1"/>
  <c r="AJ201" i="1"/>
  <c r="AD59" i="5" s="1"/>
  <c r="AJ185" i="1"/>
  <c r="AH202" i="1"/>
  <c r="AB60" i="5" s="1"/>
  <c r="AH186" i="1"/>
  <c r="AJ184" i="1"/>
  <c r="AJ200" i="1"/>
  <c r="AD58" i="5" s="1"/>
  <c r="AK197" i="1"/>
  <c r="AE55" i="5" s="1"/>
  <c r="AK181" i="1"/>
  <c r="AI205" i="1"/>
  <c r="AC63" i="5" s="1"/>
  <c r="AI189" i="1"/>
  <c r="AH196" i="1"/>
  <c r="AB54" i="5" s="1"/>
  <c r="AH180" i="1"/>
  <c r="AL160" i="1"/>
  <c r="AF6" i="5" s="1"/>
  <c r="Z6" i="5"/>
  <c r="AJ163" i="1"/>
  <c r="AD9" i="5" s="1"/>
  <c r="X9" i="5"/>
  <c r="AS196" i="1"/>
  <c r="AM54" i="5" s="1"/>
  <c r="AA54" i="5"/>
  <c r="AL164" i="1"/>
  <c r="AF10" i="5" s="1"/>
  <c r="Z10" i="5"/>
  <c r="AQ198" i="1"/>
  <c r="AK56" i="5" s="1"/>
  <c r="Y56" i="5"/>
  <c r="V63" i="5"/>
  <c r="AN205" i="1"/>
  <c r="AH63" i="5" s="1"/>
  <c r="AO198" i="1"/>
  <c r="AI56" i="5" s="1"/>
  <c r="W56" i="5"/>
  <c r="Z11" i="5"/>
  <c r="AL165" i="1"/>
  <c r="AF11" i="5" s="1"/>
  <c r="AM162" i="1"/>
  <c r="AG8" i="5" s="1"/>
  <c r="AA8" i="5"/>
  <c r="AR205" i="1"/>
  <c r="AL63" i="5" s="1"/>
  <c r="Z63" i="5"/>
  <c r="X18" i="5"/>
  <c r="AJ172" i="1"/>
  <c r="AD18" i="5" s="1"/>
  <c r="AM160" i="1"/>
  <c r="AG6" i="5" s="1"/>
  <c r="AA6" i="5"/>
  <c r="V54" i="5"/>
  <c r="AN196" i="1"/>
  <c r="AH54" i="5" s="1"/>
  <c r="AN194" i="1"/>
  <c r="AH52" i="5" s="1"/>
  <c r="V52" i="5"/>
  <c r="AR200" i="1"/>
  <c r="AL58" i="5" s="1"/>
  <c r="Z58" i="5"/>
  <c r="X61" i="5"/>
  <c r="AP203" i="1"/>
  <c r="AJ61" i="5" s="1"/>
  <c r="AA7" i="5"/>
  <c r="AM161" i="1"/>
  <c r="AG7" i="5" s="1"/>
  <c r="AA11" i="5"/>
  <c r="AM165" i="1"/>
  <c r="AG11" i="5" s="1"/>
  <c r="AQ194" i="1"/>
  <c r="AK52" i="5" s="1"/>
  <c r="Y52" i="5"/>
  <c r="V14" i="5"/>
  <c r="AH168" i="1"/>
  <c r="AB14" i="5" s="1"/>
  <c r="W61" i="5"/>
  <c r="AO203" i="1"/>
  <c r="AI61" i="5" s="1"/>
  <c r="AH163" i="1"/>
  <c r="AB9" i="5" s="1"/>
  <c r="V9" i="5"/>
  <c r="W7" i="5"/>
  <c r="AI161" i="1"/>
  <c r="AC7" i="5" s="1"/>
  <c r="R14" i="5" a="1"/>
  <c r="R14" i="5" s="1"/>
  <c r="S11" i="5" a="1"/>
  <c r="S11" i="5" s="1"/>
  <c r="P9" i="5" a="1"/>
  <c r="P9" i="5" s="1"/>
  <c r="P11" i="5" a="1"/>
  <c r="P11" i="5" s="1"/>
  <c r="R7" i="5" a="1"/>
  <c r="R7" i="5" s="1"/>
  <c r="Q7" i="5" a="1"/>
  <c r="Q7" i="5" s="1"/>
  <c r="O11" i="5" a="1"/>
  <c r="O11" i="5" s="1"/>
  <c r="O14" i="5" a="1"/>
  <c r="O14" i="5" s="1"/>
  <c r="O9" i="5" a="1"/>
  <c r="O9" i="5" s="1"/>
  <c r="P7" i="5" a="1"/>
  <c r="P7" i="5" s="1"/>
  <c r="N7" i="5" a="1"/>
  <c r="N7" i="5" s="1"/>
  <c r="N9" i="5" a="1"/>
  <c r="N9" i="5" s="1"/>
  <c r="N14" i="5" a="1"/>
  <c r="N14" i="5" s="1"/>
  <c r="Q11" i="5" a="1"/>
  <c r="Q11" i="5" s="1"/>
  <c r="S9" i="5" a="1"/>
  <c r="S9" i="5" s="1"/>
  <c r="S14" i="5" a="1"/>
  <c r="S14" i="5" s="1"/>
  <c r="S7" i="5" a="1"/>
  <c r="S7" i="5" s="1"/>
  <c r="P14" i="5" a="1"/>
  <c r="P14" i="5" s="1"/>
  <c r="Q14" i="5" a="1"/>
  <c r="Q14" i="5" s="1"/>
  <c r="N11" i="5" a="1"/>
  <c r="N11" i="5" s="1"/>
  <c r="R11" i="5" a="1"/>
  <c r="R11" i="5" s="1"/>
  <c r="R9" i="5" a="1"/>
  <c r="R9" i="5" s="1"/>
  <c r="O7" i="5" a="1"/>
  <c r="O7" i="5" s="1"/>
  <c r="Q9" i="5" a="1"/>
  <c r="Q9" i="5" s="1"/>
  <c r="J16" i="5"/>
  <c r="P16" i="5" s="1"/>
  <c r="J18" i="5"/>
  <c r="J19" i="5" s="1"/>
  <c r="L16" i="5"/>
  <c r="R16" i="5" s="1"/>
  <c r="L18" i="5"/>
  <c r="L19" i="5" s="1"/>
  <c r="H16" i="5"/>
  <c r="N16" i="5" s="1"/>
  <c r="H18" i="5"/>
  <c r="H19" i="5" s="1"/>
  <c r="K18" i="5"/>
  <c r="K19" i="5" s="1"/>
  <c r="K16" i="5"/>
  <c r="Q16" i="5" s="1"/>
  <c r="M18" i="5"/>
  <c r="M19" i="5" s="1"/>
  <c r="M16" i="5"/>
  <c r="S16" i="5" s="1"/>
  <c r="I16" i="5"/>
  <c r="O16" i="5" s="1"/>
  <c r="I18" i="5"/>
  <c r="I19" i="5" s="1"/>
  <c r="Q17" i="5" l="1"/>
  <c r="K17" i="5" s="1"/>
  <c r="R17" i="5"/>
  <c r="L17" i="5" s="1"/>
  <c r="N17" i="5"/>
  <c r="H17" i="5" s="1"/>
  <c r="N18" i="5"/>
  <c r="N19" i="5" s="1"/>
  <c r="O17" i="5"/>
  <c r="I17" i="5" s="1"/>
  <c r="S18" i="5"/>
  <c r="S19" i="5" s="1"/>
  <c r="P17" i="5"/>
  <c r="J17" i="5" s="1"/>
  <c r="R18" i="5"/>
  <c r="R19" i="5" s="1"/>
  <c r="AG33" i="5"/>
  <c r="AG181" i="1"/>
  <c r="AA33" i="5" s="1"/>
  <c r="AD43" i="5"/>
  <c r="AD191" i="1"/>
  <c r="X43" i="5" s="1"/>
  <c r="AB34" i="5"/>
  <c r="AB182" i="1"/>
  <c r="V34" i="5" s="1"/>
  <c r="AC186" i="1"/>
  <c r="W38" i="5" s="1"/>
  <c r="AC38" i="5"/>
  <c r="AC190" i="1"/>
  <c r="W42" i="5" s="1"/>
  <c r="AC42" i="5"/>
  <c r="P18" i="5"/>
  <c r="P19" i="5" s="1"/>
  <c r="AE42" i="5"/>
  <c r="AE190" i="1"/>
  <c r="Y42" i="5" s="1"/>
  <c r="AE179" i="1"/>
  <c r="Y31" i="5" s="1"/>
  <c r="AE31" i="5"/>
  <c r="AF179" i="1"/>
  <c r="Z31" i="5" s="1"/>
  <c r="AF31" i="5"/>
  <c r="AC39" i="5"/>
  <c r="AC187" i="1"/>
  <c r="W39" i="5" s="1"/>
  <c r="AF40" i="5"/>
  <c r="AF188" i="1"/>
  <c r="Z40" i="5" s="1"/>
  <c r="AE36" i="5"/>
  <c r="AE184" i="1"/>
  <c r="Y36" i="5" s="1"/>
  <c r="AG40" i="5"/>
  <c r="AG188" i="1"/>
  <c r="AA40" i="5" s="1"/>
  <c r="AB37" i="5"/>
  <c r="AB185" i="1"/>
  <c r="V37" i="5" s="1"/>
  <c r="AB30" i="5"/>
  <c r="AB178" i="1"/>
  <c r="V30" i="5" s="1"/>
  <c r="AC41" i="5"/>
  <c r="AC189" i="1"/>
  <c r="W41" i="5" s="1"/>
  <c r="AG42" i="5"/>
  <c r="AG190" i="1"/>
  <c r="AA42" i="5" s="1"/>
  <c r="AF33" i="5"/>
  <c r="AF181" i="1"/>
  <c r="Z33" i="5" s="1"/>
  <c r="AE32" i="5"/>
  <c r="AE180" i="1"/>
  <c r="Y32" i="5" s="1"/>
  <c r="AE183" i="1"/>
  <c r="Y35" i="5" s="1"/>
  <c r="AE35" i="5"/>
  <c r="AF30" i="5"/>
  <c r="AF178" i="1"/>
  <c r="Z30" i="5" s="1"/>
  <c r="O18" i="5"/>
  <c r="O19" i="5" s="1"/>
  <c r="AD38" i="5"/>
  <c r="AD186" i="1"/>
  <c r="X38" i="5" s="1"/>
  <c r="AB33" i="5"/>
  <c r="AB181" i="1"/>
  <c r="V33" i="5" s="1"/>
  <c r="AC36" i="5"/>
  <c r="AC184" i="1"/>
  <c r="W36" i="5" s="1"/>
  <c r="AG34" i="5"/>
  <c r="AG182" i="1"/>
  <c r="AA34" i="5" s="1"/>
  <c r="AC43" i="5"/>
  <c r="AC191" i="1"/>
  <c r="W43" i="5" s="1"/>
  <c r="AF191" i="1"/>
  <c r="Z43" i="5" s="1"/>
  <c r="AF43" i="5"/>
  <c r="AF39" i="5"/>
  <c r="AF187" i="1"/>
  <c r="Z39" i="5" s="1"/>
  <c r="AB36" i="5"/>
  <c r="AB184" i="1"/>
  <c r="V36" i="5" s="1"/>
  <c r="AG191" i="1"/>
  <c r="AA43" i="5" s="1"/>
  <c r="AG43" i="5"/>
  <c r="AE191" i="1"/>
  <c r="Y43" i="5" s="1"/>
  <c r="AE43" i="5"/>
  <c r="AB183" i="1"/>
  <c r="V35" i="5" s="1"/>
  <c r="AB35" i="5"/>
  <c r="AG38" i="5"/>
  <c r="AG186" i="1"/>
  <c r="AA38" i="5" s="1"/>
  <c r="AB176" i="1"/>
  <c r="V28" i="5" s="1"/>
  <c r="AB28" i="5"/>
  <c r="AF37" i="5"/>
  <c r="AF185" i="1"/>
  <c r="Z37" i="5" s="1"/>
  <c r="AE41" i="5"/>
  <c r="AE189" i="1"/>
  <c r="Y41" i="5" s="1"/>
  <c r="AG189" i="1"/>
  <c r="AA41" i="5" s="1"/>
  <c r="AG41" i="5"/>
  <c r="AF32" i="5"/>
  <c r="AF180" i="1"/>
  <c r="Z32" i="5" s="1"/>
  <c r="AC31" i="5"/>
  <c r="AC179" i="1"/>
  <c r="W31" i="5" s="1"/>
  <c r="AD37" i="5"/>
  <c r="AD185" i="1"/>
  <c r="X37" i="5" s="1"/>
  <c r="AF34" i="5"/>
  <c r="AF182" i="1"/>
  <c r="Z34" i="5" s="1"/>
  <c r="AG35" i="5"/>
  <c r="AG183" i="1"/>
  <c r="AA35" i="5" s="1"/>
  <c r="AE177" i="1"/>
  <c r="Y29" i="5" s="1"/>
  <c r="AE29" i="5"/>
  <c r="AG32" i="5"/>
  <c r="AG180" i="1"/>
  <c r="AA32" i="5" s="1"/>
  <c r="AB190" i="1"/>
  <c r="V42" i="5" s="1"/>
  <c r="AB42" i="5"/>
  <c r="AD36" i="5"/>
  <c r="AD184" i="1"/>
  <c r="X36" i="5" s="1"/>
  <c r="AD31" i="5"/>
  <c r="AD179" i="1"/>
  <c r="X31" i="5" s="1"/>
  <c r="AE40" i="5"/>
  <c r="AE188" i="1"/>
  <c r="Y40" i="5" s="1"/>
  <c r="AC30" i="5"/>
  <c r="AC178" i="1"/>
  <c r="W30" i="5" s="1"/>
  <c r="AE39" i="5"/>
  <c r="AE187" i="1"/>
  <c r="Y39" i="5" s="1"/>
  <c r="AG179" i="1"/>
  <c r="AA31" i="5" s="1"/>
  <c r="AG31" i="5"/>
  <c r="AD34" i="5"/>
  <c r="AD182" i="1"/>
  <c r="X34" i="5" s="1"/>
  <c r="AF29" i="5"/>
  <c r="AF177" i="1"/>
  <c r="Z29" i="5" s="1"/>
  <c r="AC176" i="1"/>
  <c r="W28" i="5" s="1"/>
  <c r="AC28" i="5"/>
  <c r="AC32" i="5"/>
  <c r="AC180" i="1"/>
  <c r="W32" i="5" s="1"/>
  <c r="AC37" i="5"/>
  <c r="AC185" i="1"/>
  <c r="W37" i="5" s="1"/>
  <c r="AE38" i="5"/>
  <c r="AE186" i="1"/>
  <c r="Y38" i="5" s="1"/>
  <c r="AB39" i="5"/>
  <c r="AB187" i="1"/>
  <c r="V39" i="5" s="1"/>
  <c r="AG37" i="5"/>
  <c r="AG185" i="1"/>
  <c r="AA37" i="5" s="1"/>
  <c r="AC29" i="5"/>
  <c r="AC177" i="1"/>
  <c r="W29" i="5" s="1"/>
  <c r="AB32" i="5"/>
  <c r="AB180" i="1"/>
  <c r="V32" i="5" s="1"/>
  <c r="AB186" i="1"/>
  <c r="V38" i="5" s="1"/>
  <c r="AB38" i="5"/>
  <c r="AD41" i="5"/>
  <c r="AD189" i="1"/>
  <c r="X41" i="5" s="1"/>
  <c r="AG187" i="1"/>
  <c r="AA39" i="5" s="1"/>
  <c r="AG39" i="5"/>
  <c r="AD42" i="5"/>
  <c r="AD190" i="1"/>
  <c r="X42" i="5" s="1"/>
  <c r="AG29" i="5"/>
  <c r="AG177" i="1"/>
  <c r="AA29" i="5" s="1"/>
  <c r="AC183" i="1"/>
  <c r="W35" i="5" s="1"/>
  <c r="AC35" i="5"/>
  <c r="AD183" i="1"/>
  <c r="X35" i="5" s="1"/>
  <c r="AD35" i="5"/>
  <c r="AG30" i="5"/>
  <c r="AG178" i="1"/>
  <c r="AA30" i="5" s="1"/>
  <c r="AC40" i="5"/>
  <c r="AC188" i="1"/>
  <c r="W40" i="5" s="1"/>
  <c r="AF183" i="1"/>
  <c r="Z35" i="5" s="1"/>
  <c r="AF35" i="5"/>
  <c r="AF38" i="5"/>
  <c r="AF186" i="1"/>
  <c r="Z38" i="5" s="1"/>
  <c r="AB40" i="5"/>
  <c r="AB188" i="1"/>
  <c r="V40" i="5" s="1"/>
  <c r="AE37" i="5"/>
  <c r="AE185" i="1"/>
  <c r="Y37" i="5" s="1"/>
  <c r="AD28" i="5"/>
  <c r="AD176" i="1"/>
  <c r="X28" i="5" s="1"/>
  <c r="AD32" i="5"/>
  <c r="AD180" i="1"/>
  <c r="X32" i="5" s="1"/>
  <c r="AC33" i="5"/>
  <c r="AC181" i="1"/>
  <c r="W33" i="5" s="1"/>
  <c r="AF28" i="5"/>
  <c r="AF176" i="1"/>
  <c r="Z28" i="5" s="1"/>
  <c r="AE28" i="5"/>
  <c r="AE176" i="1"/>
  <c r="Y28" i="5" s="1"/>
  <c r="AF42" i="5"/>
  <c r="AF190" i="1"/>
  <c r="Z42" i="5" s="1"/>
  <c r="AC182" i="1"/>
  <c r="W34" i="5" s="1"/>
  <c r="AC34" i="5"/>
  <c r="AD29" i="5"/>
  <c r="AD177" i="1"/>
  <c r="X29" i="5" s="1"/>
  <c r="AE181" i="1"/>
  <c r="Y33" i="5" s="1"/>
  <c r="AE33" i="5"/>
  <c r="AB31" i="5"/>
  <c r="AB179" i="1"/>
  <c r="V31" i="5" s="1"/>
  <c r="AF41" i="5"/>
  <c r="AF189" i="1"/>
  <c r="Z41" i="5" s="1"/>
  <c r="AG28" i="5"/>
  <c r="AG176" i="1"/>
  <c r="AA28" i="5" s="1"/>
  <c r="AB29" i="5"/>
  <c r="AB177" i="1"/>
  <c r="V29" i="5" s="1"/>
  <c r="S17" i="5"/>
  <c r="M17" i="5" s="1"/>
  <c r="AD33" i="5"/>
  <c r="AD181" i="1"/>
  <c r="X33" i="5" s="1"/>
  <c r="AD30" i="5"/>
  <c r="AD178" i="1"/>
  <c r="X30" i="5" s="1"/>
  <c r="AE34" i="5"/>
  <c r="AE182" i="1"/>
  <c r="Y34" i="5" s="1"/>
  <c r="AD39" i="5"/>
  <c r="AD187" i="1"/>
  <c r="X39" i="5" s="1"/>
  <c r="AB41" i="5"/>
  <c r="AB189" i="1"/>
  <c r="V41" i="5" s="1"/>
  <c r="AF36" i="5"/>
  <c r="AF184" i="1"/>
  <c r="Z36" i="5" s="1"/>
  <c r="AG36" i="5"/>
  <c r="AG184" i="1"/>
  <c r="AA36" i="5" s="1"/>
  <c r="AE30" i="5"/>
  <c r="AE178" i="1"/>
  <c r="Y30" i="5" s="1"/>
  <c r="AB43" i="5"/>
  <c r="AB191" i="1"/>
  <c r="V43" i="5" s="1"/>
  <c r="AD40" i="5"/>
  <c r="AD188" i="1"/>
  <c r="X40" i="5" s="1"/>
  <c r="Q18" i="5"/>
  <c r="Q1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<sst xmlns="http://schemas.openxmlformats.org/spreadsheetml/2006/main" count="288" uniqueCount="45">
  <si>
    <t>The Academy's 11/22/23 comment letter to LATF containing updated equity GWFs</t>
  </si>
  <si>
    <t>This spreadsheet provides backup for the updated equity GWFs contained in the Academy's comment letter linked above</t>
  </si>
  <si>
    <t>The GWFs in that comment letter were based on the "least binding" GWF from selected reference models</t>
  </si>
  <si>
    <t>Based on regulator feedback, this spreadsheet also shows GWFs based on the "average" GWF from selected reference models</t>
  </si>
  <si>
    <t>Cells highlighted in yellow on the "criteria" tab can be changed</t>
  </si>
  <si>
    <t>GAVG = geometric average return over a horizon of N years</t>
  </si>
  <si>
    <t>GWF = gross wealth factor over a horizon of N years (i.e., accumulated value of $1 invested over a horizon of N years)</t>
  </si>
  <si>
    <r>
      <t>GWF = (1 + GAVG)</t>
    </r>
    <r>
      <rPr>
        <vertAlign val="superscript"/>
        <sz val="11"/>
        <color theme="1"/>
        <rFont val="Calibri"/>
        <family val="2"/>
        <scheme val="minor"/>
      </rPr>
      <t>N</t>
    </r>
  </si>
  <si>
    <t>Constrain mean GAVG (over 30</t>
  </si>
  <si>
    <t>Compare models (single percentile)</t>
  </si>
  <si>
    <t>Criteria based on Average GWF*</t>
  </si>
  <si>
    <t>years) to:</t>
  </si>
  <si>
    <t>Percentile</t>
  </si>
  <si>
    <t>Gross Wealth Factor (GWF)</t>
  </si>
  <si>
    <t>Geometric Average Return (GAVG)</t>
  </si>
  <si>
    <t>Model</t>
  </si>
  <si>
    <t>Include in criteria</t>
  </si>
  <si>
    <t>Heston</t>
  </si>
  <si>
    <t>SLV1</t>
  </si>
  <si>
    <t>SLV2</t>
  </si>
  <si>
    <t>SLV3</t>
  </si>
  <si>
    <t>RSLN2</t>
  </si>
  <si>
    <t>RSDD2</t>
  </si>
  <si>
    <t>LN</t>
  </si>
  <si>
    <t>Heston + Jump</t>
  </si>
  <si>
    <t>AIRG</t>
  </si>
  <si>
    <t>Criteria based on Average GAVG*</t>
  </si>
  <si>
    <t>* Criteria is based on the average or least binding percentile across included models (indicated by a "1" in the above table)</t>
  </si>
  <si>
    <t>Criteria based on Least Binding*</t>
  </si>
  <si>
    <t>Least binding model (of those included)</t>
  </si>
  <si>
    <t>Chart title:</t>
  </si>
  <si>
    <t>mean</t>
  </si>
  <si>
    <t>Mean GAVG (over 30 years)</t>
  </si>
  <si>
    <t>Adjustment Factor</t>
  </si>
  <si>
    <t>Unconstrained</t>
  </si>
  <si>
    <t>Constrained</t>
  </si>
  <si>
    <t>Data</t>
  </si>
  <si>
    <t>Unconstrained Mean</t>
  </si>
  <si>
    <t>Constrained Mean</t>
  </si>
  <si>
    <t>Constrained Mean (included models only)</t>
  </si>
  <si>
    <t>Stat</t>
  </si>
  <si>
    <t>Key</t>
  </si>
  <si>
    <t>Average GWF</t>
  </si>
  <si>
    <t>Average GAVG</t>
  </si>
  <si>
    <t>Least Binding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</si>
</sst>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&quot; years&quot;"/>
    <numFmt numFmtId="165" formatCode="0.0000"/>
    <numFmt numFmtId="166" formatCode="0.0%"/>
    <numFmt numFmtId="167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9">
    <xf numFmtId="0" fontId="0" fillId="0" borderId="0" xfId="0"/>
    <xf numFmtId="2" fontId="0" fillId="0" borderId="0" xfId="1" applyNumberFormat="1" applyFont="1" applyFill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1" xfId="1" applyNumberFormat="1" applyFont="1" applyFill="1" applyBorder="1" applyAlignment="1"/>
    <xf numFmtId="0" fontId="0" fillId="2" borderId="7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8" xfId="0" applyBorder="1" applyAlignment="1">
      <alignment horizontal="center"/>
    </xf>
    <xf numFmtId="2" fontId="0" fillId="0" borderId="7" xfId="1" applyNumberFormat="1" applyFont="1" applyFill="1" applyBorder="1" applyAlignment="1"/>
    <xf numFmtId="2" fontId="0" fillId="0" borderId="8" xfId="1" applyNumberFormat="1" applyFont="1" applyFill="1" applyBorder="1" applyAlignment="1"/>
    <xf numFmtId="167" fontId="0" fillId="0" borderId="0" xfId="2" applyNumberFormat="1" applyFont="1" applyBorder="1" applyAlignment="1"/>
    <xf numFmtId="167" fontId="0" fillId="0" borderId="3" xfId="2" applyNumberFormat="1" applyFont="1" applyBorder="1" applyAlignment="1"/>
    <xf numFmtId="167" fontId="0" fillId="0" borderId="1" xfId="2" applyNumberFormat="1" applyFont="1" applyBorder="1" applyAlignment="1"/>
    <xf numFmtId="167" fontId="0" fillId="0" borderId="7" xfId="2" applyNumberFormat="1" applyFont="1" applyBorder="1" applyAlignment="1"/>
    <xf numFmtId="167" fontId="0" fillId="0" borderId="8" xfId="2" applyNumberFormat="1" applyFont="1" applyBorder="1" applyAlignment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165" fontId="0" fillId="0" borderId="1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2" fontId="0" fillId="0" borderId="0" xfId="0" quotePrefix="1" applyNumberFormat="1"/>
    <xf numFmtId="2" fontId="0" fillId="0" borderId="3" xfId="1" applyNumberFormat="1" applyFont="1" applyFill="1" applyBorder="1" applyAlignment="1"/>
    <xf numFmtId="2" fontId="0" fillId="0" borderId="4" xfId="1" applyNumberFormat="1" applyFont="1" applyFill="1" applyBorder="1" applyAlignment="1"/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166" fontId="0" fillId="0" borderId="0" xfId="2" applyNumberFormat="1" applyFont="1" applyBorder="1"/>
    <xf numFmtId="0" fontId="3" fillId="3" borderId="0" xfId="0" applyFont="1" applyFill="1" applyAlignment="1">
      <alignment horizontal="left"/>
    </xf>
    <xf numFmtId="166" fontId="0" fillId="0" borderId="3" xfId="2" applyNumberFormat="1" applyFont="1" applyBorder="1"/>
    <xf numFmtId="166" fontId="0" fillId="0" borderId="4" xfId="2" applyNumberFormat="1" applyFont="1" applyBorder="1"/>
    <xf numFmtId="166" fontId="0" fillId="0" borderId="1" xfId="2" applyNumberFormat="1" applyFont="1" applyBorder="1"/>
    <xf numFmtId="2" fontId="0" fillId="0" borderId="7" xfId="0" applyNumberFormat="1" applyBorder="1" applyAlignment="1">
      <alignment horizontal="right"/>
    </xf>
    <xf numFmtId="166" fontId="0" fillId="0" borderId="7" xfId="2" applyNumberFormat="1" applyFont="1" applyBorder="1"/>
    <xf numFmtId="166" fontId="0" fillId="0" borderId="8" xfId="2" applyNumberFormat="1" applyFont="1" applyBorder="1"/>
    <xf numFmtId="2" fontId="0" fillId="0" borderId="2" xfId="0" applyNumberFormat="1" applyBorder="1"/>
    <xf numFmtId="2" fontId="0" fillId="0" borderId="5" xfId="0" applyNumberFormat="1" applyBorder="1"/>
    <xf numFmtId="2" fontId="0" fillId="0" borderId="6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0" fillId="2" borderId="7" xfId="0" applyNumberFormat="1" applyFill="1" applyBorder="1" applyAlignment="1">
      <alignment horizontal="right"/>
    </xf>
    <xf numFmtId="164" fontId="0" fillId="2" borderId="8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164" fontId="0" fillId="2" borderId="12" xfId="0" applyNumberFormat="1" applyFill="1" applyBorder="1" applyAlignment="1">
      <alignment horizontal="right"/>
    </xf>
    <xf numFmtId="166" fontId="0" fillId="0" borderId="2" xfId="2" applyNumberFormat="1" applyFont="1" applyBorder="1"/>
    <xf numFmtId="166" fontId="0" fillId="0" borderId="5" xfId="2" applyNumberFormat="1" applyFont="1" applyBorder="1"/>
    <xf numFmtId="166" fontId="0" fillId="0" borderId="6" xfId="2" applyNumberFormat="1" applyFont="1" applyBorder="1"/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2" borderId="6" xfId="0" applyFill="1" applyBorder="1"/>
    <xf numFmtId="0" fontId="5" fillId="0" borderId="3" xfId="0" applyFont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applyBorder="1"/>
    <xf numFmtId="10" fontId="0" fillId="3" borderId="8" xfId="0" applyNumberFormat="1" applyFill="1" applyBorder="1" applyAlignment="1">
      <alignment horizontal="left"/>
    </xf>
    <xf numFmtId="167" fontId="0" fillId="0" borderId="4" xfId="0" applyNumberFormat="1" applyBorder="1"/>
    <xf numFmtId="166" fontId="0" fillId="0" borderId="0" xfId="2" applyNumberFormat="1" applyFont="1"/>
    <xf numFmtId="2" fontId="0" fillId="0" borderId="6" xfId="0" applyNumberFormat="1" applyBorder="1"/>
    <xf numFmtId="0" fontId="0" fillId="0" borderId="11" xfId="0" applyBorder="1"/>
    <xf numFmtId="0" fontId="2" fillId="2" borderId="10" xfId="0" applyFont="1" applyFill="1" applyBorder="1"/>
    <xf numFmtId="0" fontId="2" fillId="2" borderId="12" xfId="0" applyFont="1" applyFill="1" applyBorder="1"/>
    <xf numFmtId="0" fontId="2" fillId="2" borderId="6" xfId="0" applyFont="1" applyFill="1" applyBorder="1" applyAlignment="1">
      <alignment horizontal="left" wrapText="1"/>
    </xf>
    <xf numFmtId="164" fontId="2" fillId="2" borderId="6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0" fontId="2" fillId="2" borderId="9" xfId="0" applyFont="1" applyFill="1" applyBorder="1"/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6" fillId="0" borderId="0" xfId="3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criteria!$F$21</c:f>
          <c:strCache>
            <c:ptCount val="1"/>
            <c:pt idx="0">
              <c:v>Gross Wealth Factor (GWF) at Percentile 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35728909264747E-2"/>
          <c:y val="8.4854187502054187E-2"/>
          <c:w val="0.6429537226111115"/>
          <c:h val="0.81041999445954771"/>
        </c:manualLayout>
      </c:layout>
      <c:lineChart>
        <c:grouping val="standard"/>
        <c:varyColors val="0"/>
        <c:ser>
          <c:idx val="2"/>
          <c:order val="0"/>
          <c:tx>
            <c:strRef>
              <c:f>criteria!$E$7</c:f>
              <c:strCache>
                <c:ptCount val="1"/>
                <c:pt idx="0">
                  <c:v>Heston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criteria!$H$6:$M$6</c:f>
              <c:numCache>
                <c:formatCode>0" years"</c:formatCode>
                <c:ptCount val="6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50</c:v>
                </c:pt>
              </c:numCache>
            </c:numRef>
          </c:cat>
          <c:val>
            <c:numRef>
              <c:f>criteria!$H$7:$M$7</c:f>
              <c:numCache>
                <c:formatCode>0.00</c:formatCode>
                <c:ptCount val="6"/>
                <c:pt idx="0">
                  <c:v>0.82825107886291871</c:v>
                </c:pt>
                <c:pt idx="1">
                  <c:v>0.79289581987982727</c:v>
                </c:pt>
                <c:pt idx="2">
                  <c:v>0.9038784460929441</c:v>
                </c:pt>
                <c:pt idx="3">
                  <c:v>1.344218857431283</c:v>
                </c:pt>
                <c:pt idx="4">
                  <c:v>2.1295229112751568</c:v>
                </c:pt>
                <c:pt idx="5">
                  <c:v>6.0581619930058608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1-43EB-8CFE-2FEBE91AEC90}"/>
            </c:ext>
          </c:extLst>
        </c:ser>
        <c:ser>
          <c:idx val="4"/>
          <c:order val="2"/>
          <c:tx>
            <c:strRef>
              <c:f>criteria!$E$9</c:f>
              <c:strCache>
                <c:ptCount val="1"/>
                <c:pt idx="0">
                  <c:v>SLV2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criteria!$H$6:$M$6</c:f>
              <c:numCache>
                <c:formatCode>0" years"</c:formatCode>
                <c:ptCount val="6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50</c:v>
                </c:pt>
              </c:numCache>
            </c:numRef>
          </c:cat>
          <c:val>
            <c:numRef>
              <c:f>criteria!$H$9:$M$9</c:f>
              <c:numCache>
                <c:formatCode>0.00</c:formatCode>
                <c:ptCount val="6"/>
                <c:pt idx="0">
                  <c:v>0.83202965908951154</c:v>
                </c:pt>
                <c:pt idx="1">
                  <c:v>0.84203963548948757</c:v>
                </c:pt>
                <c:pt idx="2">
                  <c:v>1.0221947054377647</c:v>
                </c:pt>
                <c:pt idx="3">
                  <c:v>1.6191248692175382</c:v>
                </c:pt>
                <c:pt idx="4">
                  <c:v>2.7279663137727108</c:v>
                </c:pt>
                <c:pt idx="5">
                  <c:v>8.6259660605602182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1-43EB-8CFE-2FEBE91AEC90}"/>
            </c:ext>
          </c:extLst>
        </c:ser>
        <c:ser>
          <c:idx val="6"/>
          <c:order val="4"/>
          <c:tx>
            <c:strRef>
              <c:f>criteria!$E$11</c:f>
              <c:strCache>
                <c:ptCount val="1"/>
                <c:pt idx="0">
                  <c:v>RSLN2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criteria!$H$6:$M$6</c:f>
              <c:numCache>
                <c:formatCode>0" years"</c:formatCode>
                <c:ptCount val="6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50</c:v>
                </c:pt>
              </c:numCache>
            </c:numRef>
          </c:cat>
          <c:val>
            <c:numRef>
              <c:f>criteria!$H$11:$M$11</c:f>
              <c:numCache>
                <c:formatCode>0.00</c:formatCode>
                <c:ptCount val="6"/>
                <c:pt idx="0">
                  <c:v>0.80088467769249161</c:v>
                </c:pt>
                <c:pt idx="1">
                  <c:v>0.75020119250077322</c:v>
                </c:pt>
                <c:pt idx="2">
                  <c:v>0.81877923891708526</c:v>
                </c:pt>
                <c:pt idx="3">
                  <c:v>1.1562064595629413</c:v>
                </c:pt>
                <c:pt idx="4">
                  <c:v>1.7877636846105189</c:v>
                </c:pt>
                <c:pt idx="5">
                  <c:v>4.6050689083334717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71-43EB-8CFE-2FEBE91AEC90}"/>
            </c:ext>
          </c:extLst>
        </c:ser>
        <c:ser>
          <c:idx val="9"/>
          <c:order val="7"/>
          <c:tx>
            <c:strRef>
              <c:f>criteria!$E$14</c:f>
              <c:strCache>
                <c:ptCount val="1"/>
                <c:pt idx="0">
                  <c:v>Heston + Jump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criteria!$H$6:$M$6</c:f>
              <c:numCache>
                <c:formatCode>0" years"</c:formatCode>
                <c:ptCount val="6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50</c:v>
                </c:pt>
              </c:numCache>
            </c:numRef>
          </c:cat>
          <c:val>
            <c:numRef>
              <c:f>criteria!$H$14:$M$14</c:f>
              <c:numCache>
                <c:formatCode>0.00</c:formatCode>
                <c:ptCount val="6"/>
                <c:pt idx="0">
                  <c:v>0.82695232061493573</c:v>
                </c:pt>
                <c:pt idx="1">
                  <c:v>0.7971064594516567</c:v>
                </c:pt>
                <c:pt idx="2">
                  <c:v>0.91363640624927456</c:v>
                </c:pt>
                <c:pt idx="3">
                  <c:v>1.3351161142262056</c:v>
                </c:pt>
                <c:pt idx="4">
                  <c:v>2.1697614320075873</c:v>
                </c:pt>
                <c:pt idx="5">
                  <c:v>6.2280657252294054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71-43EB-8CFE-2FEBE91AEC90}"/>
            </c:ext>
          </c:extLst>
        </c:ser>
        <c:ser>
          <c:idx val="10"/>
          <c:order val="9"/>
          <c:tx>
            <c:strRef>
              <c:f>criteria!$E$16</c:f>
              <c:strCache>
                <c:ptCount val="1"/>
                <c:pt idx="0">
                  <c:v>Criteria based on Average GWF*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criteria!$H$6:$M$6</c:f>
              <c:numCache>
                <c:formatCode>0" years"</c:formatCode>
                <c:ptCount val="6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50</c:v>
                </c:pt>
              </c:numCache>
            </c:numRef>
          </c:cat>
          <c:val>
            <c:numRef>
              <c:f>criteria!$H$16:$M$16</c:f>
              <c:numCache>
                <c:formatCode>0.00</c:formatCode>
                <c:ptCount val="6"/>
                <c:pt idx="0">
                  <c:v>0.82202943406496443</c:v>
                </c:pt>
                <c:pt idx="1">
                  <c:v>0.79556077683043613</c:v>
                </c:pt>
                <c:pt idx="2">
                  <c:v>0.91462219917426713</c:v>
                </c:pt>
                <c:pt idx="3">
                  <c:v>1.3636665751094921</c:v>
                </c:pt>
                <c:pt idx="4">
                  <c:v>2.2037535854164938</c:v>
                </c:pt>
                <c:pt idx="5">
                  <c:v>6.3793156717822388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71-43EB-8CFE-2FEBE91A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42624"/>
        <c:axId val="1580807039"/>
        <c:extLst>
          <c:ext xmlns:c15="http://schemas.microsoft.com/office/drawing/2012/chart" uri="{02D57815-91ED-43cb-92C2-25804820EDAC}">
            <c15:filteredLine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criteria!$E$8</c15:sqref>
                        </c15:formulaRef>
                      </c:ext>
                    </c:extLst>
                    <c:strCache>
                      <c:ptCount val="1"/>
                      <c:pt idx="0">
                        <c:v>SLV1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criteria!$H$6:$M$6</c15:sqref>
                        </c15:formulaRef>
                      </c:ext>
                    </c:extLst>
                    <c:numCache>
                      <c:formatCode>0" years"</c:formatCode>
                      <c:ptCount val="6"/>
                      <c:pt idx="0">
                        <c:v>1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20</c:v>
                      </c:pt>
                      <c:pt idx="4">
                        <c:v>30</c:v>
                      </c:pt>
                      <c:pt idx="5">
                        <c:v>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criteria!$H$8:$M$8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0.79294580037927009</c:v>
                      </c:pt>
                      <c:pt idx="1">
                        <c:v>0.71241914770877923</c:v>
                      </c:pt>
                      <c:pt idx="2">
                        <c:v>0.79974472640501315</c:v>
                      </c:pt>
                      <c:pt idx="3">
                        <c:v>1.123568956159396</c:v>
                      </c:pt>
                      <c:pt idx="4">
                        <c:v>1.7016784023981684</c:v>
                      </c:pt>
                      <c:pt idx="5">
                        <c:v>4.421211044760982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8A71-43EB-8CFE-2FEBE91AEC90}"/>
                  </c:ext>
                </c:extLst>
              </c15:ser>
            </c15:filteredLineSeries>
            <c15:filteredLine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criteria!$E$10</c15:sqref>
                        </c15:formulaRef>
                      </c:ext>
                    </c:extLst>
                    <c:strCache>
                      <c:ptCount val="1"/>
                      <c:pt idx="0">
                        <c:v>SLV3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criteria!$H$6:$M$6</c15:sqref>
                        </c15:formulaRef>
                      </c:ext>
                    </c:extLst>
                    <c:numCache>
                      <c:formatCode>0" years"</c:formatCode>
                      <c:ptCount val="6"/>
                      <c:pt idx="0">
                        <c:v>1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20</c:v>
                      </c:pt>
                      <c:pt idx="4">
                        <c:v>30</c:v>
                      </c:pt>
                      <c:pt idx="5">
                        <c:v>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criteria!$H$10:$M$10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0.83547762578014129</c:v>
                      </c:pt>
                      <c:pt idx="1">
                        <c:v>0.84714934934305031</c:v>
                      </c:pt>
                      <c:pt idx="2">
                        <c:v>1.025173483728995</c:v>
                      </c:pt>
                      <c:pt idx="3">
                        <c:v>1.6325544366828868</c:v>
                      </c:pt>
                      <c:pt idx="4">
                        <c:v>2.8018953479809841</c:v>
                      </c:pt>
                      <c:pt idx="5">
                        <c:v>8.7959413655237526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A71-43EB-8CFE-2FEBE91AEC90}"/>
                  </c:ext>
                </c:extLst>
              </c15:ser>
            </c15:filteredLineSeries>
            <c15:filteredLineSeries>
              <c15:ser>
                <c:idx val="7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criteria!$E$12</c15:sqref>
                        </c15:formulaRef>
                      </c:ext>
                    </c:extLst>
                    <c:strCache>
                      <c:ptCount val="1"/>
                      <c:pt idx="0">
                        <c:v>RSDD2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criteria!$H$6:$M$6</c15:sqref>
                        </c15:formulaRef>
                      </c:ext>
                    </c:extLst>
                    <c:numCache>
                      <c:formatCode>0" years"</c:formatCode>
                      <c:ptCount val="6"/>
                      <c:pt idx="0">
                        <c:v>1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20</c:v>
                      </c:pt>
                      <c:pt idx="4">
                        <c:v>30</c:v>
                      </c:pt>
                      <c:pt idx="5">
                        <c:v>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criteria!$H$12:$M$12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0.79937014129666673</c:v>
                      </c:pt>
                      <c:pt idx="1">
                        <c:v>0.87006340918289593</c:v>
                      </c:pt>
                      <c:pt idx="2">
                        <c:v>1.0971622430494061</c:v>
                      </c:pt>
                      <c:pt idx="3">
                        <c:v>1.8457442745383736</c:v>
                      </c:pt>
                      <c:pt idx="4">
                        <c:v>3.3319374256981611</c:v>
                      </c:pt>
                      <c:pt idx="5">
                        <c:v>11.54990978167006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A71-43EB-8CFE-2FEBE91AEC90}"/>
                  </c:ext>
                </c:extLst>
              </c15:ser>
            </c15:filteredLineSeries>
            <c15:filteredLine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criteria!$E$13</c15:sqref>
                        </c15:formulaRef>
                      </c:ext>
                    </c:extLst>
                    <c:strCache>
                      <c:ptCount val="1"/>
                      <c:pt idx="0">
                        <c:v>LN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criteria!$H$6:$M$6</c15:sqref>
                        </c15:formulaRef>
                      </c:ext>
                    </c:extLst>
                    <c:numCache>
                      <c:formatCode>0" years"</c:formatCode>
                      <c:ptCount val="6"/>
                      <c:pt idx="0">
                        <c:v>1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20</c:v>
                      </c:pt>
                      <c:pt idx="4">
                        <c:v>30</c:v>
                      </c:pt>
                      <c:pt idx="5">
                        <c:v>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criteria!$H$13:$M$13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0.84110481941846016</c:v>
                      </c:pt>
                      <c:pt idx="1">
                        <c:v>0.83000240118232993</c:v>
                      </c:pt>
                      <c:pt idx="2">
                        <c:v>0.95147762753103837</c:v>
                      </c:pt>
                      <c:pt idx="3">
                        <c:v>1.4421472169548317</c:v>
                      </c:pt>
                      <c:pt idx="4">
                        <c:v>2.2964493653928786</c:v>
                      </c:pt>
                      <c:pt idx="5">
                        <c:v>6.5338495475954792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A71-43EB-8CFE-2FEBE91AEC90}"/>
                  </c:ext>
                </c:extLst>
              </c15:ser>
            </c15:filteredLineSeries>
            <c15:filteredLineSeries>
              <c15:ser>
                <c:idx val="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criteria!$E$15</c15:sqref>
                        </c15:formulaRef>
                      </c:ext>
                    </c:extLst>
                    <c:strCache>
                      <c:ptCount val="1"/>
                      <c:pt idx="0">
                        <c:v>AIRG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criteria!$H$6:$M$6</c15:sqref>
                        </c15:formulaRef>
                      </c:ext>
                    </c:extLst>
                    <c:numCache>
                      <c:formatCode>0" years"</c:formatCode>
                      <c:ptCount val="6"/>
                      <c:pt idx="0">
                        <c:v>1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20</c:v>
                      </c:pt>
                      <c:pt idx="4">
                        <c:v>30</c:v>
                      </c:pt>
                      <c:pt idx="5">
                        <c:v>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criteria!$H$15:$M$15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0.82688948409545815</c:v>
                      </c:pt>
                      <c:pt idx="1">
                        <c:v>0.79856014694499156</c:v>
                      </c:pt>
                      <c:pt idx="2">
                        <c:v>0.91107085830400691</c:v>
                      </c:pt>
                      <c:pt idx="3">
                        <c:v>1.395986870606525</c:v>
                      </c:pt>
                      <c:pt idx="4">
                        <c:v>2.261619817949553</c:v>
                      </c:pt>
                      <c:pt idx="5">
                        <c:v>6.186539201297875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A71-43EB-8CFE-2FEBE91AEC90}"/>
                  </c:ext>
                </c:extLst>
              </c15:ser>
            </c15:filteredLineSeries>
            <c15:filteredLine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criteria!$E$17</c15:sqref>
                        </c15:formulaRef>
                      </c:ext>
                    </c:extLst>
                    <c:strCache>
                      <c:ptCount val="1"/>
                      <c:pt idx="0">
                        <c:v>Criteria based on Average GAVG*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criteria!$H$6:$M$6</c15:sqref>
                        </c15:formulaRef>
                      </c:ext>
                    </c:extLst>
                    <c:numCache>
                      <c:formatCode>0" years"</c:formatCode>
                      <c:ptCount val="6"/>
                      <c:pt idx="0">
                        <c:v>1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20</c:v>
                      </c:pt>
                      <c:pt idx="4">
                        <c:v>30</c:v>
                      </c:pt>
                      <c:pt idx="5">
                        <c:v>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criteria!$H$17:$M$17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0.82202943406496443</c:v>
                      </c:pt>
                      <c:pt idx="1">
                        <c:v>0.79502948976468535</c:v>
                      </c:pt>
                      <c:pt idx="2">
                        <c:v>0.91207429014325025</c:v>
                      </c:pt>
                      <c:pt idx="3">
                        <c:v>1.3543516364023356</c:v>
                      </c:pt>
                      <c:pt idx="4">
                        <c:v>2.1795866606273555</c:v>
                      </c:pt>
                      <c:pt idx="5">
                        <c:v>6.2251456139957089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A71-43EB-8CFE-2FEBE91AEC90}"/>
                  </c:ext>
                </c:extLst>
              </c15:ser>
            </c15:filteredLineSeries>
            <c15:filteredLineSeries>
              <c15:ser>
                <c:idx val="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criteria!$E$18</c15:sqref>
                        </c15:formulaRef>
                      </c:ext>
                    </c:extLst>
                    <c:strCache>
                      <c:ptCount val="1"/>
                      <c:pt idx="0">
                        <c:v>Criteria based on Least Binding*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criteria!$H$6:$M$6</c15:sqref>
                        </c15:formulaRef>
                      </c:ext>
                    </c:extLst>
                    <c:numCache>
                      <c:formatCode>0" years"</c:formatCode>
                      <c:ptCount val="6"/>
                      <c:pt idx="0">
                        <c:v>1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20</c:v>
                      </c:pt>
                      <c:pt idx="4">
                        <c:v>30</c:v>
                      </c:pt>
                      <c:pt idx="5">
                        <c:v>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criteria!$H$18:$M$18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0.83202965908951154</c:v>
                      </c:pt>
                      <c:pt idx="1">
                        <c:v>0.84203963548948757</c:v>
                      </c:pt>
                      <c:pt idx="2">
                        <c:v>1.0221947054377647</c:v>
                      </c:pt>
                      <c:pt idx="3">
                        <c:v>1.6191248692175382</c:v>
                      </c:pt>
                      <c:pt idx="4">
                        <c:v>2.7279663137727108</c:v>
                      </c:pt>
                      <c:pt idx="5">
                        <c:v>8.6259660605602182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A71-43EB-8CFE-2FEBE91AEC90}"/>
                  </c:ext>
                </c:extLst>
              </c15:ser>
            </c15:filteredLineSeries>
          </c:ext>
        </c:extLst>
      </c:lineChart>
      <c:catAx>
        <c:axId val="43164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Horizon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&quot; years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0807039"/>
        <c:crosses val="autoZero"/>
        <c:auto val="1"/>
        <c:lblAlgn val="ctr"/>
        <c:lblOffset val="100"/>
        <c:noMultiLvlLbl val="0"/>
      </c:catAx>
      <c:valAx>
        <c:axId val="158080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GWF</a:t>
                </a:r>
              </a:p>
            </c:rich>
          </c:tx>
          <c:layout>
            <c:manualLayout>
              <c:xMode val="edge"/>
              <c:yMode val="edge"/>
              <c:x val="1.1467406130237758E-2"/>
              <c:y val="0.42230623676512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4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749708001938718"/>
          <c:y val="9.5179149117988138E-2"/>
          <c:w val="0.27250291998061293"/>
          <c:h val="0.31907934585099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19</xdr:col>
      <xdr:colOff>0</xdr:colOff>
      <xdr:row>47</xdr:row>
      <xdr:rowOff>180975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9D5831C-F8A4-49EC-92FF-A30A9919C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ctuary.org/sites/default/files/2023-11/Life-Letter-GOES-EquityGrossWealthFactor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8CDF-B4C7-4495-8332-8D00C11962B3}">
  <dimension ref="B3:J17"/>
  <sheetViews>
    <sheetView showGridLines="0" tabSelected="1" view="pageLayout" zoomScaleNormal="100" workbookViewId="0">
      <selection activeCell="F17" sqref="F17"/>
    </sheetView>
  </sheetViews>
  <sheetFormatPr defaultRowHeight="15" x14ac:dyDescent="0.25"/>
  <cols>
    <col min="1" max="1" width="3.28515625" customWidth="1"/>
  </cols>
  <sheetData>
    <row r="3" spans="2:10" x14ac:dyDescent="0.25">
      <c r="B3" s="100" t="s">
        <v>0</v>
      </c>
    </row>
    <row r="5" spans="2:10" ht="34.9" customHeight="1" x14ac:dyDescent="0.25">
      <c r="B5" s="102" t="s">
        <v>1</v>
      </c>
      <c r="C5" s="102"/>
      <c r="D5" s="102"/>
      <c r="E5" s="102"/>
      <c r="F5" s="102"/>
      <c r="G5" s="102"/>
      <c r="H5" s="102"/>
      <c r="I5" s="102"/>
      <c r="J5" s="102"/>
    </row>
    <row r="7" spans="2:10" ht="31.15" customHeight="1" x14ac:dyDescent="0.25">
      <c r="B7" s="102" t="s">
        <v>2</v>
      </c>
      <c r="C7" s="102"/>
      <c r="D7" s="102"/>
      <c r="E7" s="102"/>
      <c r="F7" s="102"/>
      <c r="G7" s="102"/>
      <c r="H7" s="102"/>
      <c r="I7" s="102"/>
      <c r="J7" s="102"/>
    </row>
    <row r="9" spans="2:10" ht="34.15" customHeight="1" x14ac:dyDescent="0.25">
      <c r="B9" s="102" t="s">
        <v>3</v>
      </c>
      <c r="C9" s="102"/>
      <c r="D9" s="102"/>
      <c r="E9" s="102"/>
      <c r="F9" s="102"/>
      <c r="G9" s="102"/>
      <c r="H9" s="102"/>
      <c r="I9" s="102"/>
      <c r="J9" s="102"/>
    </row>
    <row r="11" spans="2:10" x14ac:dyDescent="0.25">
      <c r="B11" s="101" t="s">
        <v>4</v>
      </c>
      <c r="C11" s="101"/>
      <c r="D11" s="101"/>
      <c r="E11" s="101"/>
      <c r="F11" s="101"/>
      <c r="G11" s="101"/>
    </row>
    <row r="13" spans="2:10" x14ac:dyDescent="0.25">
      <c r="B13" s="101" t="s">
        <v>5</v>
      </c>
      <c r="C13" s="101"/>
      <c r="D13" s="101"/>
      <c r="E13" s="101"/>
      <c r="F13" s="101"/>
      <c r="G13" s="101"/>
    </row>
    <row r="15" spans="2:10" ht="37.9" customHeight="1" x14ac:dyDescent="0.25">
      <c r="B15" s="102" t="s">
        <v>6</v>
      </c>
      <c r="C15" s="102"/>
      <c r="D15" s="102"/>
      <c r="E15" s="102"/>
      <c r="F15" s="102"/>
      <c r="G15" s="102"/>
      <c r="H15" s="102"/>
      <c r="I15" s="102"/>
      <c r="J15" s="102"/>
    </row>
    <row r="17" spans="2:3" ht="17.25" x14ac:dyDescent="0.25">
      <c r="B17" s="101" t="s">
        <v>7</v>
      </c>
      <c r="C17" s="101"/>
    </row>
  </sheetData>
  <mergeCells count="7">
    <mergeCell ref="B17:C17"/>
    <mergeCell ref="B5:J5"/>
    <mergeCell ref="B7:J7"/>
    <mergeCell ref="B9:J9"/>
    <mergeCell ref="B11:G11"/>
    <mergeCell ref="B13:G13"/>
    <mergeCell ref="B15:J15"/>
  </mergeCells>
  <hyperlinks>
    <hyperlink ref="B3" r:id="rId1" display="The Academy's 11/22/23 comment letter to LATF containing updated equity GWFs." xr:uid="{AB874205-559C-4BBE-B3FC-77795CE0F6EE}"/>
  </hyperlinks>
  <pageMargins left="0.7" right="0.7" top="0.75" bottom="0.75" header="0.3" footer="0.3"/>
  <pageSetup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6CB92-77F3-4C04-969C-65D7AFFE07DB}">
  <sheetPr>
    <pageSetUpPr fitToPage="1"/>
  </sheetPr>
  <dimension ref="B2:AM65"/>
  <sheetViews>
    <sheetView showGridLines="0" zoomScaleNormal="100" workbookViewId="0">
      <selection activeCell="D5" sqref="D5"/>
    </sheetView>
  </sheetViews>
  <sheetFormatPr defaultRowHeight="15" x14ac:dyDescent="0.25"/>
  <cols>
    <col min="1" max="1" width="3.42578125" customWidth="1"/>
    <col min="2" max="2" width="14" bestFit="1" customWidth="1"/>
    <col min="3" max="3" width="17.7109375" customWidth="1"/>
    <col min="4" max="4" width="6.7109375" customWidth="1"/>
    <col min="5" max="5" width="11.140625" customWidth="1"/>
    <col min="6" max="6" width="5.5703125" customWidth="1"/>
    <col min="7" max="7" width="20.28515625" customWidth="1"/>
    <col min="8" max="19" width="8.7109375" customWidth="1"/>
    <col min="20" max="20" width="6.7109375" customWidth="1"/>
    <col min="21" max="22" width="11.140625" customWidth="1"/>
    <col min="34" max="39" width="15.140625" customWidth="1"/>
  </cols>
  <sheetData>
    <row r="2" spans="2:33" ht="15" customHeight="1" x14ac:dyDescent="0.25">
      <c r="B2" s="121" t="s">
        <v>8</v>
      </c>
      <c r="C2" s="122"/>
      <c r="E2" s="112" t="s">
        <v>9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4"/>
      <c r="U2" s="112" t="s">
        <v>10</v>
      </c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4"/>
    </row>
    <row r="3" spans="2:33" x14ac:dyDescent="0.25">
      <c r="B3" s="92" t="s">
        <v>11</v>
      </c>
      <c r="C3" s="85">
        <v>8.7499999999999994E-2</v>
      </c>
      <c r="E3" s="2"/>
      <c r="F3" s="3"/>
      <c r="G3" s="76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U3" s="5"/>
      <c r="AG3" s="6"/>
    </row>
    <row r="4" spans="2:33" x14ac:dyDescent="0.25">
      <c r="E4" s="7" t="s">
        <v>12</v>
      </c>
      <c r="F4" s="52">
        <v>5</v>
      </c>
      <c r="H4" s="75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U4" s="5"/>
      <c r="V4" s="109" t="s">
        <v>13</v>
      </c>
      <c r="W4" s="110"/>
      <c r="X4" s="110"/>
      <c r="Y4" s="110"/>
      <c r="Z4" s="110"/>
      <c r="AA4" s="111"/>
      <c r="AB4" s="109" t="s">
        <v>14</v>
      </c>
      <c r="AC4" s="110"/>
      <c r="AD4" s="110"/>
      <c r="AE4" s="110"/>
      <c r="AF4" s="110"/>
      <c r="AG4" s="111"/>
    </row>
    <row r="5" spans="2:33" x14ac:dyDescent="0.25">
      <c r="E5" s="5"/>
      <c r="H5" s="109" t="s">
        <v>13</v>
      </c>
      <c r="I5" s="110"/>
      <c r="J5" s="110"/>
      <c r="K5" s="110"/>
      <c r="L5" s="110"/>
      <c r="M5" s="111"/>
      <c r="N5" s="109" t="s">
        <v>14</v>
      </c>
      <c r="O5" s="110"/>
      <c r="P5" s="110"/>
      <c r="Q5" s="110"/>
      <c r="R5" s="110"/>
      <c r="S5" s="111"/>
      <c r="U5" s="96" t="s">
        <v>12</v>
      </c>
      <c r="V5" s="93">
        <v>1</v>
      </c>
      <c r="W5" s="94">
        <v>5</v>
      </c>
      <c r="X5" s="94">
        <v>10</v>
      </c>
      <c r="Y5" s="94">
        <v>20</v>
      </c>
      <c r="Z5" s="94">
        <v>30</v>
      </c>
      <c r="AA5" s="95">
        <v>50</v>
      </c>
      <c r="AB5" s="93">
        <v>1</v>
      </c>
      <c r="AC5" s="94">
        <v>5</v>
      </c>
      <c r="AD5" s="94">
        <v>10</v>
      </c>
      <c r="AE5" s="94">
        <v>20</v>
      </c>
      <c r="AF5" s="94">
        <v>30</v>
      </c>
      <c r="AG5" s="95">
        <v>50</v>
      </c>
    </row>
    <row r="6" spans="2:33" x14ac:dyDescent="0.25">
      <c r="B6" s="90" t="s">
        <v>15</v>
      </c>
      <c r="C6" s="91" t="s">
        <v>16</v>
      </c>
      <c r="E6" s="90" t="s">
        <v>15</v>
      </c>
      <c r="F6" s="22"/>
      <c r="G6" s="23"/>
      <c r="H6" s="93">
        <v>1</v>
      </c>
      <c r="I6" s="94">
        <v>5</v>
      </c>
      <c r="J6" s="94">
        <v>10</v>
      </c>
      <c r="K6" s="94">
        <v>20</v>
      </c>
      <c r="L6" s="94">
        <v>30</v>
      </c>
      <c r="M6" s="95">
        <v>50</v>
      </c>
      <c r="N6" s="93">
        <v>1</v>
      </c>
      <c r="O6" s="94">
        <v>5</v>
      </c>
      <c r="P6" s="94">
        <v>10</v>
      </c>
      <c r="Q6" s="94">
        <v>20</v>
      </c>
      <c r="R6" s="94">
        <v>30</v>
      </c>
      <c r="S6" s="95">
        <v>50</v>
      </c>
      <c r="U6" s="82">
        <v>0</v>
      </c>
      <c r="V6" s="59">
        <f>data!AB160</f>
        <v>0.45570424126690268</v>
      </c>
      <c r="W6" s="16">
        <f>data!AC160</f>
        <v>0.2459074741215016</v>
      </c>
      <c r="X6" s="16">
        <f>data!AD160</f>
        <v>0.21862065485865242</v>
      </c>
      <c r="Y6" s="16">
        <f>data!AE160</f>
        <v>0.25492232583980118</v>
      </c>
      <c r="Z6" s="16">
        <f>data!AF160</f>
        <v>0.29487388952179461</v>
      </c>
      <c r="AA6" s="17">
        <f>data!AG160</f>
        <v>0.45625636328532199</v>
      </c>
      <c r="AB6" s="69">
        <f>data!AH160</f>
        <v>-0.54429575873309732</v>
      </c>
      <c r="AC6" s="53">
        <f>data!AI160</f>
        <v>-0.24463936917408147</v>
      </c>
      <c r="AD6" s="53">
        <f>data!AJ160</f>
        <v>-0.1410475572805383</v>
      </c>
      <c r="AE6" s="53">
        <f>data!AK160</f>
        <v>-6.6056952168964678E-2</v>
      </c>
      <c r="AF6" s="53">
        <f>data!AL160</f>
        <v>-3.9889519133820439E-2</v>
      </c>
      <c r="AG6" s="54">
        <f>data!AM160</f>
        <v>-1.5571499317263982E-2</v>
      </c>
    </row>
    <row r="7" spans="2:33" x14ac:dyDescent="0.25">
      <c r="B7" s="2" t="s">
        <v>17</v>
      </c>
      <c r="C7" s="72">
        <v>1</v>
      </c>
      <c r="E7" s="130" t="s">
        <v>17</v>
      </c>
      <c r="F7" s="131"/>
      <c r="G7" s="132"/>
      <c r="H7" s="59" cm="1">
        <f t="array" ref="H7">INDEX(data,MATCH($E7&amp;"_"&amp;$F$4,keys,0),12+MATCH(H$6,$H$6:$M$6,0))</f>
        <v>0.82825107886291871</v>
      </c>
      <c r="I7" s="16" cm="1">
        <f t="array" ref="I7">INDEX(data,MATCH($E7&amp;"_"&amp;$F$4,keys,0),12+MATCH(I$6,$H$6:$M$6,0))</f>
        <v>0.79289581987982727</v>
      </c>
      <c r="J7" s="16" cm="1">
        <f t="array" ref="J7">INDEX(data,MATCH($E7&amp;"_"&amp;$F$4,keys,0),12+MATCH(J$6,$H$6:$M$6,0))</f>
        <v>0.9038784460929441</v>
      </c>
      <c r="K7" s="16" cm="1">
        <f t="array" ref="K7">INDEX(data,MATCH($E7&amp;"_"&amp;$F$4,keys,0),12+MATCH(K$6,$H$6:$M$6,0))</f>
        <v>1.344218857431283</v>
      </c>
      <c r="L7" s="16" cm="1">
        <f t="array" ref="L7">INDEX(data,MATCH($E7&amp;"_"&amp;$F$4,keys,0),12+MATCH(L$6,$H$6:$M$6,0))</f>
        <v>2.1295229112751568</v>
      </c>
      <c r="M7" s="17" cm="1">
        <f t="array" ref="M7">INDEX(data,MATCH($E7&amp;"_"&amp;$F$4,keys,0),12+MATCH(M$6,$H$6:$M$6,0))</f>
        <v>6.0581619930058608</v>
      </c>
      <c r="N7" s="69" cm="1">
        <f t="array" ref="N7">INDEX(data,MATCH($E7&amp;"_"&amp;$F$4,keys,0),18+MATCH(N$6,$H$6:$M$6,0))</f>
        <v>-0.17174892113708129</v>
      </c>
      <c r="O7" s="53" cm="1">
        <f t="array" ref="O7">INDEX(data,MATCH($E7&amp;"_"&amp;$F$4,keys,0),18+MATCH(O$6,$H$6:$M$6,0))</f>
        <v>-4.5352090975821602E-2</v>
      </c>
      <c r="P7" s="53" cm="1">
        <f t="array" ref="P7">INDEX(data,MATCH($E7&amp;"_"&amp;$F$4,keys,0),18+MATCH(P$6,$H$6:$M$6,0))</f>
        <v>-1.0055144570978114E-2</v>
      </c>
      <c r="Q7" s="53" cm="1">
        <f t="array" ref="Q7">INDEX(data,MATCH($E7&amp;"_"&amp;$F$4,keys,0),18+MATCH(Q$6,$H$6:$M$6,0))</f>
        <v>1.4900576450264102E-2</v>
      </c>
      <c r="R7" s="53" cm="1">
        <f t="array" ref="R7">INDEX(data,MATCH($E7&amp;"_"&amp;$F$4,keys,0),18+MATCH(R$6,$H$6:$M$6,0))</f>
        <v>2.5516716244540216E-2</v>
      </c>
      <c r="S7" s="54" cm="1">
        <f t="array" ref="S7">INDEX(data,MATCH($E7&amp;"_"&amp;$F$4,keys,0),18+MATCH(S$6,$H$6:$M$6,0))</f>
        <v>3.6685007047094098E-2</v>
      </c>
      <c r="U7" s="83">
        <v>1</v>
      </c>
      <c r="V7" s="60">
        <f>data!AB161</f>
        <v>0.70171872264838009</v>
      </c>
      <c r="W7" s="12">
        <f>data!AC161</f>
        <v>0.5777376745515157</v>
      </c>
      <c r="X7" s="12">
        <f>data!AD161</f>
        <v>0.60128793654552715</v>
      </c>
      <c r="Y7" s="12">
        <f>data!AE161</f>
        <v>0.79354541050229144</v>
      </c>
      <c r="Z7" s="12">
        <f>data!AF161</f>
        <v>1.1469009504359273</v>
      </c>
      <c r="AA7" s="13">
        <f>data!AG161</f>
        <v>2.8178715464766859</v>
      </c>
      <c r="AB7" s="70">
        <f>data!AH161</f>
        <v>-0.29828127735161991</v>
      </c>
      <c r="AC7" s="51">
        <f>data!AI161</f>
        <v>-0.10392133375935264</v>
      </c>
      <c r="AD7" s="51">
        <f>data!AJ161</f>
        <v>-4.959601398452762E-2</v>
      </c>
      <c r="AE7" s="51">
        <f>data!AK161</f>
        <v>-1.1495639969822058E-2</v>
      </c>
      <c r="AF7" s="51">
        <f>data!AL161</f>
        <v>4.5792354364468935E-3</v>
      </c>
      <c r="AG7" s="55">
        <f>data!AM161</f>
        <v>2.0935778467064736E-2</v>
      </c>
    </row>
    <row r="8" spans="2:33" x14ac:dyDescent="0.25">
      <c r="B8" s="5" t="s">
        <v>18</v>
      </c>
      <c r="C8" s="73">
        <v>0</v>
      </c>
      <c r="E8" s="133" t="s">
        <v>18</v>
      </c>
      <c r="F8" s="101"/>
      <c r="G8" s="134"/>
      <c r="H8" s="60" cm="1">
        <f t="array" ref="H8">INDEX(data,MATCH($E8&amp;"_"&amp;$F$4,keys,0),12+MATCH(H$6,$H$6:$M$6,0))</f>
        <v>0.79294580037927009</v>
      </c>
      <c r="I8" s="12" cm="1">
        <f t="array" ref="I8">INDEX(data,MATCH($E8&amp;"_"&amp;$F$4,keys,0),12+MATCH(I$6,$H$6:$M$6,0))</f>
        <v>0.71241914770877923</v>
      </c>
      <c r="J8" s="12" cm="1">
        <f t="array" ref="J8">INDEX(data,MATCH($E8&amp;"_"&amp;$F$4,keys,0),12+MATCH(J$6,$H$6:$M$6,0))</f>
        <v>0.79974472640501315</v>
      </c>
      <c r="K8" s="12" cm="1">
        <f t="array" ref="K8">INDEX(data,MATCH($E8&amp;"_"&amp;$F$4,keys,0),12+MATCH(K$6,$H$6:$M$6,0))</f>
        <v>1.123568956159396</v>
      </c>
      <c r="L8" s="12" cm="1">
        <f t="array" ref="L8">INDEX(data,MATCH($E8&amp;"_"&amp;$F$4,keys,0),12+MATCH(L$6,$H$6:$M$6,0))</f>
        <v>1.7016784023981684</v>
      </c>
      <c r="M8" s="13" cm="1">
        <f t="array" ref="M8">INDEX(data,MATCH($E8&amp;"_"&amp;$F$4,keys,0),12+MATCH(M$6,$H$6:$M$6,0))</f>
        <v>4.421211044760982</v>
      </c>
      <c r="N8" s="70" cm="1">
        <f t="array" ref="N8">INDEX(data,MATCH($E8&amp;"_"&amp;$F$4,keys,0),18+MATCH(N$6,$H$6:$M$6,0))</f>
        <v>-0.20705419962072991</v>
      </c>
      <c r="O8" s="51" cm="1">
        <f t="array" ref="O8">INDEX(data,MATCH($E8&amp;"_"&amp;$F$4,keys,0),18+MATCH(O$6,$H$6:$M$6,0))</f>
        <v>-6.556926065670754E-2</v>
      </c>
      <c r="P8" s="51" cm="1">
        <f t="array" ref="P8">INDEX(data,MATCH($E8&amp;"_"&amp;$F$4,keys,0),18+MATCH(P$6,$H$6:$M$6,0))</f>
        <v>-2.2098440990439339E-2</v>
      </c>
      <c r="Q8" s="51" cm="1">
        <f t="array" ref="Q8">INDEX(data,MATCH($E8&amp;"_"&amp;$F$4,keys,0),18+MATCH(Q$6,$H$6:$M$6,0))</f>
        <v>5.8425106251804859E-3</v>
      </c>
      <c r="R8" s="51" cm="1">
        <f t="array" ref="R8">INDEX(data,MATCH($E8&amp;"_"&amp;$F$4,keys,0),18+MATCH(R$6,$H$6:$M$6,0))</f>
        <v>1.7878441623734975E-2</v>
      </c>
      <c r="S8" s="55" cm="1">
        <f t="array" ref="S8">INDEX(data,MATCH($E8&amp;"_"&amp;$F$4,keys,0),18+MATCH(S$6,$H$6:$M$6,0))</f>
        <v>3.0174569685134101E-2</v>
      </c>
      <c r="U8" s="83">
        <v>5</v>
      </c>
      <c r="V8" s="60">
        <f>data!AB162</f>
        <v>0.82202943406496443</v>
      </c>
      <c r="W8" s="12">
        <f>data!AC162</f>
        <v>0.79556077683043613</v>
      </c>
      <c r="X8" s="12">
        <f>data!AD162</f>
        <v>0.91462219917426713</v>
      </c>
      <c r="Y8" s="12">
        <f>data!AE162</f>
        <v>1.3636665751094921</v>
      </c>
      <c r="Z8" s="12">
        <f>data!AF162</f>
        <v>2.2037535854164938</v>
      </c>
      <c r="AA8" s="13">
        <f>data!AG162</f>
        <v>6.3793156717822388</v>
      </c>
      <c r="AB8" s="70">
        <f>data!AH162</f>
        <v>-0.17797056593503557</v>
      </c>
      <c r="AC8" s="51">
        <f>data!AI162</f>
        <v>-4.4711229447155665E-2</v>
      </c>
      <c r="AD8" s="51">
        <f>data!AJ162</f>
        <v>-8.8847151730883089E-3</v>
      </c>
      <c r="AE8" s="51">
        <f>data!AK162</f>
        <v>1.562974056361166E-2</v>
      </c>
      <c r="AF8" s="51">
        <f>data!AL162</f>
        <v>2.6688666047701926E-2</v>
      </c>
      <c r="AG8" s="55">
        <f>data!AM162</f>
        <v>3.7756546823788151E-2</v>
      </c>
    </row>
    <row r="9" spans="2:33" x14ac:dyDescent="0.25">
      <c r="B9" s="5" t="s">
        <v>19</v>
      </c>
      <c r="C9" s="73">
        <v>1</v>
      </c>
      <c r="E9" s="133" t="s">
        <v>19</v>
      </c>
      <c r="F9" s="101"/>
      <c r="G9" s="134"/>
      <c r="H9" s="60" cm="1">
        <f t="array" ref="H9">INDEX(data,MATCH($E9&amp;"_"&amp;$F$4,keys,0),12+MATCH(H$6,$H$6:$M$6,0))</f>
        <v>0.83202965908951154</v>
      </c>
      <c r="I9" s="12" cm="1">
        <f t="array" ref="I9">INDEX(data,MATCH($E9&amp;"_"&amp;$F$4,keys,0),12+MATCH(I$6,$H$6:$M$6,0))</f>
        <v>0.84203963548948757</v>
      </c>
      <c r="J9" s="12" cm="1">
        <f t="array" ref="J9">INDEX(data,MATCH($E9&amp;"_"&amp;$F$4,keys,0),12+MATCH(J$6,$H$6:$M$6,0))</f>
        <v>1.0221947054377647</v>
      </c>
      <c r="K9" s="12" cm="1">
        <f t="array" ref="K9">INDEX(data,MATCH($E9&amp;"_"&amp;$F$4,keys,0),12+MATCH(K$6,$H$6:$M$6,0))</f>
        <v>1.6191248692175382</v>
      </c>
      <c r="L9" s="12" cm="1">
        <f t="array" ref="L9">INDEX(data,MATCH($E9&amp;"_"&amp;$F$4,keys,0),12+MATCH(L$6,$H$6:$M$6,0))</f>
        <v>2.7279663137727108</v>
      </c>
      <c r="M9" s="13" cm="1">
        <f t="array" ref="M9">INDEX(data,MATCH($E9&amp;"_"&amp;$F$4,keys,0),12+MATCH(M$6,$H$6:$M$6,0))</f>
        <v>8.6259660605602182</v>
      </c>
      <c r="N9" s="70" cm="1">
        <f t="array" ref="N9">INDEX(data,MATCH($E9&amp;"_"&amp;$F$4,keys,0),18+MATCH(N$6,$H$6:$M$6,0))</f>
        <v>-0.16797034091048846</v>
      </c>
      <c r="O9" s="51" cm="1">
        <f t="array" ref="O9">INDEX(data,MATCH($E9&amp;"_"&amp;$F$4,keys,0),18+MATCH(O$6,$H$6:$M$6,0))</f>
        <v>-3.3801170745890952E-2</v>
      </c>
      <c r="P9" s="51" cm="1">
        <f t="array" ref="P9">INDEX(data,MATCH($E9&amp;"_"&amp;$F$4,keys,0),18+MATCH(P$6,$H$6:$M$6,0))</f>
        <v>2.1976099891720668E-3</v>
      </c>
      <c r="Q9" s="51" cm="1">
        <f t="array" ref="Q9">INDEX(data,MATCH($E9&amp;"_"&amp;$F$4,keys,0),18+MATCH(Q$6,$H$6:$M$6,0))</f>
        <v>2.438690273175137E-2</v>
      </c>
      <c r="R9" s="51" cm="1">
        <f t="array" ref="R9">INDEX(data,MATCH($E9&amp;"_"&amp;$F$4,keys,0),18+MATCH(R$6,$H$6:$M$6,0))</f>
        <v>3.4017685307903278E-2</v>
      </c>
      <c r="S9" s="55" cm="1">
        <f t="array" ref="S9">INDEX(data,MATCH($E9&amp;"_"&amp;$F$4,keys,0),18+MATCH(S$6,$H$6:$M$6,0))</f>
        <v>4.4037636683045056E-2</v>
      </c>
      <c r="U9" s="83">
        <v>10</v>
      </c>
      <c r="V9" s="60">
        <f>data!AB163</f>
        <v>0.88346277231223014</v>
      </c>
      <c r="W9" s="12">
        <f>data!AC163</f>
        <v>0.92768247859561903</v>
      </c>
      <c r="X9" s="12">
        <f>data!AD163</f>
        <v>1.1195822817520269</v>
      </c>
      <c r="Y9" s="12">
        <f>data!AE163</f>
        <v>1.8086536791139196</v>
      </c>
      <c r="Z9" s="12">
        <f>data!AF163</f>
        <v>3.0823736614987038</v>
      </c>
      <c r="AA9" s="13">
        <f>data!AG163</f>
        <v>9.7847524657128808</v>
      </c>
      <c r="AB9" s="70">
        <f>data!AH163</f>
        <v>-0.11653722768776986</v>
      </c>
      <c r="AC9" s="51">
        <f>data!AI163</f>
        <v>-1.490101678583311E-2</v>
      </c>
      <c r="AD9" s="51">
        <f>data!AJ163</f>
        <v>1.1359601079158343E-2</v>
      </c>
      <c r="AE9" s="51">
        <f>data!AK163</f>
        <v>3.0072447596678042E-2</v>
      </c>
      <c r="AF9" s="51">
        <f>data!AL163</f>
        <v>3.8236221255168568E-2</v>
      </c>
      <c r="AG9" s="55">
        <f>data!AM163</f>
        <v>4.6672941255458067E-2</v>
      </c>
    </row>
    <row r="10" spans="2:33" x14ac:dyDescent="0.25">
      <c r="B10" s="5" t="s">
        <v>20</v>
      </c>
      <c r="C10" s="73">
        <v>0</v>
      </c>
      <c r="E10" s="133" t="s">
        <v>20</v>
      </c>
      <c r="F10" s="101"/>
      <c r="G10" s="134"/>
      <c r="H10" s="60" cm="1">
        <f t="array" ref="H10">INDEX(data,MATCH($E10&amp;"_"&amp;$F$4,keys,0),12+MATCH(H$6,$H$6:$M$6,0))</f>
        <v>0.83547762578014129</v>
      </c>
      <c r="I10" s="12" cm="1">
        <f t="array" ref="I10">INDEX(data,MATCH($E10&amp;"_"&amp;$F$4,keys,0),12+MATCH(I$6,$H$6:$M$6,0))</f>
        <v>0.84714934934305031</v>
      </c>
      <c r="J10" s="12" cm="1">
        <f t="array" ref="J10">INDEX(data,MATCH($E10&amp;"_"&amp;$F$4,keys,0),12+MATCH(J$6,$H$6:$M$6,0))</f>
        <v>1.025173483728995</v>
      </c>
      <c r="K10" s="12" cm="1">
        <f t="array" ref="K10">INDEX(data,MATCH($E10&amp;"_"&amp;$F$4,keys,0),12+MATCH(K$6,$H$6:$M$6,0))</f>
        <v>1.6325544366828868</v>
      </c>
      <c r="L10" s="12" cm="1">
        <f t="array" ref="L10">INDEX(data,MATCH($E10&amp;"_"&amp;$F$4,keys,0),12+MATCH(L$6,$H$6:$M$6,0))</f>
        <v>2.8018953479809841</v>
      </c>
      <c r="M10" s="13" cm="1">
        <f t="array" ref="M10">INDEX(data,MATCH($E10&amp;"_"&amp;$F$4,keys,0),12+MATCH(M$6,$H$6:$M$6,0))</f>
        <v>8.7959413655237526</v>
      </c>
      <c r="N10" s="70" cm="1">
        <f t="array" ref="N10">INDEX(data,MATCH($E10&amp;"_"&amp;$F$4,keys,0),18+MATCH(N$6,$H$6:$M$6,0))</f>
        <v>-0.16452237421985871</v>
      </c>
      <c r="O10" s="51" cm="1">
        <f t="array" ref="O10">INDEX(data,MATCH($E10&amp;"_"&amp;$F$4,keys,0),18+MATCH(O$6,$H$6:$M$6,0))</f>
        <v>-3.2631377974202236E-2</v>
      </c>
      <c r="P10" s="51" cm="1">
        <f t="array" ref="P10">INDEX(data,MATCH($E10&amp;"_"&amp;$F$4,keys,0),18+MATCH(P$6,$H$6:$M$6,0))</f>
        <v>2.4892781896566074E-3</v>
      </c>
      <c r="Q10" s="51" cm="1">
        <f t="array" ref="Q10">INDEX(data,MATCH($E10&amp;"_"&amp;$F$4,keys,0),18+MATCH(Q$6,$H$6:$M$6,0))</f>
        <v>2.481006846346534E-2</v>
      </c>
      <c r="R10" s="51" cm="1">
        <f t="array" ref="R10">INDEX(data,MATCH($E10&amp;"_"&amp;$F$4,keys,0),18+MATCH(R$6,$H$6:$M$6,0))</f>
        <v>3.4939740488843851E-2</v>
      </c>
      <c r="S10" s="55" cm="1">
        <f t="array" ref="S10">INDEX(data,MATCH($E10&amp;"_"&amp;$F$4,keys,0),18+MATCH(S$6,$H$6:$M$6,0))</f>
        <v>4.4445171579497345E-2</v>
      </c>
      <c r="U10" s="83">
        <v>15</v>
      </c>
      <c r="V10" s="60">
        <f>data!AB164</f>
        <v>0.92401768222842007</v>
      </c>
      <c r="W10" s="12">
        <f>data!AC164</f>
        <v>1.0225587877963069</v>
      </c>
      <c r="X10" s="12">
        <f>data!AD164</f>
        <v>1.2754585087735033</v>
      </c>
      <c r="Y10" s="12">
        <f>data!AE164</f>
        <v>2.1764492437499179</v>
      </c>
      <c r="Z10" s="12">
        <f>data!AF164</f>
        <v>3.8381254488585919</v>
      </c>
      <c r="AA10" s="13">
        <f>data!AG164</f>
        <v>12.941537224721165</v>
      </c>
      <c r="AB10" s="70">
        <f>data!AH164</f>
        <v>-7.5982317771579932E-2</v>
      </c>
      <c r="AC10" s="51">
        <f>data!AI164</f>
        <v>4.4715881384320699E-3</v>
      </c>
      <c r="AD10" s="51">
        <f>data!AJ164</f>
        <v>2.4628976452157669E-2</v>
      </c>
      <c r="AE10" s="51">
        <f>data!AK164</f>
        <v>3.9650644615162767E-2</v>
      </c>
      <c r="AF10" s="51">
        <f>data!AL164</f>
        <v>4.585298156624984E-2</v>
      </c>
      <c r="AG10" s="55">
        <f>data!AM164</f>
        <v>5.2542684995531719E-2</v>
      </c>
    </row>
    <row r="11" spans="2:33" x14ac:dyDescent="0.25">
      <c r="B11" s="5" t="s">
        <v>21</v>
      </c>
      <c r="C11" s="73">
        <v>1</v>
      </c>
      <c r="E11" s="133" t="s">
        <v>21</v>
      </c>
      <c r="F11" s="101"/>
      <c r="G11" s="134"/>
      <c r="H11" s="60" cm="1">
        <f t="array" ref="H11">INDEX(data,MATCH($E11&amp;"_"&amp;$F$4,keys,0),12+MATCH(H$6,$H$6:$M$6,0))</f>
        <v>0.80088467769249161</v>
      </c>
      <c r="I11" s="12" cm="1">
        <f t="array" ref="I11">INDEX(data,MATCH($E11&amp;"_"&amp;$F$4,keys,0),12+MATCH(I$6,$H$6:$M$6,0))</f>
        <v>0.75020119250077322</v>
      </c>
      <c r="J11" s="12" cm="1">
        <f t="array" ref="J11">INDEX(data,MATCH($E11&amp;"_"&amp;$F$4,keys,0),12+MATCH(J$6,$H$6:$M$6,0))</f>
        <v>0.81877923891708526</v>
      </c>
      <c r="K11" s="12" cm="1">
        <f t="array" ref="K11">INDEX(data,MATCH($E11&amp;"_"&amp;$F$4,keys,0),12+MATCH(K$6,$H$6:$M$6,0))</f>
        <v>1.1562064595629413</v>
      </c>
      <c r="L11" s="12" cm="1">
        <f t="array" ref="L11">INDEX(data,MATCH($E11&amp;"_"&amp;$F$4,keys,0),12+MATCH(L$6,$H$6:$M$6,0))</f>
        <v>1.7877636846105189</v>
      </c>
      <c r="M11" s="13" cm="1">
        <f t="array" ref="M11">INDEX(data,MATCH($E11&amp;"_"&amp;$F$4,keys,0),12+MATCH(M$6,$H$6:$M$6,0))</f>
        <v>4.6050689083334717</v>
      </c>
      <c r="N11" s="70" cm="1">
        <f t="array" ref="N11">INDEX(data,MATCH($E11&amp;"_"&amp;$F$4,keys,0),18+MATCH(N$6,$H$6:$M$6,0))</f>
        <v>-0.19911532230750839</v>
      </c>
      <c r="O11" s="51" cm="1">
        <f t="array" ref="O11">INDEX(data,MATCH($E11&amp;"_"&amp;$F$4,keys,0),18+MATCH(O$6,$H$6:$M$6,0))</f>
        <v>-5.5861842585311239E-2</v>
      </c>
      <c r="P11" s="51" cm="1">
        <f t="array" ref="P11">INDEX(data,MATCH($E11&amp;"_"&amp;$F$4,keys,0),18+MATCH(P$6,$H$6:$M$6,0))</f>
        <v>-1.9795522039089186E-2</v>
      </c>
      <c r="Q11" s="51" cm="1">
        <f t="array" ref="Q11">INDEX(data,MATCH($E11&amp;"_"&amp;$F$4,keys,0),18+MATCH(Q$6,$H$6:$M$6,0))</f>
        <v>7.283615049548553E-3</v>
      </c>
      <c r="R11" s="51" cm="1">
        <f t="array" ref="R11">INDEX(data,MATCH($E11&amp;"_"&amp;$F$4,keys,0),18+MATCH(R$6,$H$6:$M$6,0))</f>
        <v>1.9554244606670323E-2</v>
      </c>
      <c r="S11" s="55" cm="1">
        <f t="array" ref="S11">INDEX(data,MATCH($E11&amp;"_"&amp;$F$4,keys,0),18+MATCH(S$6,$H$6:$M$6,0))</f>
        <v>3.1014380110147455E-2</v>
      </c>
      <c r="U11" s="83">
        <v>25</v>
      </c>
      <c r="V11" s="60">
        <f>data!AB165</f>
        <v>0.9852216811900304</v>
      </c>
      <c r="W11" s="12">
        <f>data!AC165</f>
        <v>1.1750144773004949</v>
      </c>
      <c r="X11" s="12">
        <f>data!AD165</f>
        <v>1.5425198164091456</v>
      </c>
      <c r="Y11" s="12">
        <f>data!AE165</f>
        <v>2.8136152337894473</v>
      </c>
      <c r="Z11" s="12">
        <f>data!AF165</f>
        <v>5.2607832301340789</v>
      </c>
      <c r="AA11" s="13">
        <f>data!AG165</f>
        <v>19.228372138049551</v>
      </c>
      <c r="AB11" s="70">
        <f>data!AH165</f>
        <v>-1.4778318809969604E-2</v>
      </c>
      <c r="AC11" s="51">
        <f>data!AI165</f>
        <v>3.2781960420799949E-2</v>
      </c>
      <c r="AD11" s="51">
        <f>data!AJ165</f>
        <v>4.4294703180131734E-2</v>
      </c>
      <c r="AE11" s="51">
        <f>data!AK165</f>
        <v>5.3084535783163966E-2</v>
      </c>
      <c r="AF11" s="51">
        <f>data!AL165</f>
        <v>5.690271509986311E-2</v>
      </c>
      <c r="AG11" s="55">
        <f>data!AM165</f>
        <v>6.0910750783403023E-2</v>
      </c>
    </row>
    <row r="12" spans="2:33" x14ac:dyDescent="0.25">
      <c r="B12" s="5" t="s">
        <v>22</v>
      </c>
      <c r="C12" s="73">
        <v>0</v>
      </c>
      <c r="E12" s="133" t="s">
        <v>22</v>
      </c>
      <c r="F12" s="101"/>
      <c r="G12" s="134"/>
      <c r="H12" s="60" cm="1">
        <f t="array" ref="H12">INDEX(data,MATCH($E12&amp;"_"&amp;$F$4,keys,0),12+MATCH(H$6,$H$6:$M$6,0))</f>
        <v>0.79937014129666673</v>
      </c>
      <c r="I12" s="12" cm="1">
        <f t="array" ref="I12">INDEX(data,MATCH($E12&amp;"_"&amp;$F$4,keys,0),12+MATCH(I$6,$H$6:$M$6,0))</f>
        <v>0.87006340918289593</v>
      </c>
      <c r="J12" s="12" cm="1">
        <f t="array" ref="J12">INDEX(data,MATCH($E12&amp;"_"&amp;$F$4,keys,0),12+MATCH(J$6,$H$6:$M$6,0))</f>
        <v>1.0971622430494061</v>
      </c>
      <c r="K12" s="12" cm="1">
        <f t="array" ref="K12">INDEX(data,MATCH($E12&amp;"_"&amp;$F$4,keys,0),12+MATCH(K$6,$H$6:$M$6,0))</f>
        <v>1.8457442745383736</v>
      </c>
      <c r="L12" s="12" cm="1">
        <f t="array" ref="L12">INDEX(data,MATCH($E12&amp;"_"&amp;$F$4,keys,0),12+MATCH(L$6,$H$6:$M$6,0))</f>
        <v>3.3319374256981611</v>
      </c>
      <c r="M12" s="13" cm="1">
        <f t="array" ref="M12">INDEX(data,MATCH($E12&amp;"_"&amp;$F$4,keys,0),12+MATCH(M$6,$H$6:$M$6,0))</f>
        <v>11.54990978167006</v>
      </c>
      <c r="N12" s="70" cm="1">
        <f t="array" ref="N12">INDEX(data,MATCH($E12&amp;"_"&amp;$F$4,keys,0),18+MATCH(N$6,$H$6:$M$6,0))</f>
        <v>-0.20062985870333327</v>
      </c>
      <c r="O12" s="51" cm="1">
        <f t="array" ref="O12">INDEX(data,MATCH($E12&amp;"_"&amp;$F$4,keys,0),18+MATCH(O$6,$H$6:$M$6,0))</f>
        <v>-2.7453935167414012E-2</v>
      </c>
      <c r="P12" s="51" cm="1">
        <f t="array" ref="P12">INDEX(data,MATCH($E12&amp;"_"&amp;$F$4,keys,0),18+MATCH(P$6,$H$6:$M$6,0))</f>
        <v>9.3158314758425842E-3</v>
      </c>
      <c r="Q12" s="51" cm="1">
        <f t="array" ref="Q12">INDEX(data,MATCH($E12&amp;"_"&amp;$F$4,keys,0),18+MATCH(Q$6,$H$6:$M$6,0))</f>
        <v>3.1118494292359467E-2</v>
      </c>
      <c r="R12" s="51" cm="1">
        <f t="array" ref="R12">INDEX(data,MATCH($E12&amp;"_"&amp;$F$4,keys,0),18+MATCH(R$6,$H$6:$M$6,0))</f>
        <v>4.0934080947504725E-2</v>
      </c>
      <c r="S12" s="55" cm="1">
        <f t="array" ref="S12">INDEX(data,MATCH($E12&amp;"_"&amp;$F$4,keys,0),18+MATCH(S$6,$H$6:$M$6,0))</f>
        <v>5.0150568559082842E-2</v>
      </c>
      <c r="U12" s="83">
        <v>30</v>
      </c>
      <c r="V12" s="60">
        <f>data!AB166</f>
        <v>1.0111386507912659</v>
      </c>
      <c r="W12" s="12">
        <f>data!AC166</f>
        <v>1.2410658772617782</v>
      </c>
      <c r="X12" s="12">
        <f>data!AD166</f>
        <v>1.6645788091369795</v>
      </c>
      <c r="Y12" s="12">
        <f>data!AE166</f>
        <v>3.1238070270404212</v>
      </c>
      <c r="Z12" s="12">
        <f>data!AF166</f>
        <v>6.0098181084838398</v>
      </c>
      <c r="AA12" s="13">
        <f>data!AG166</f>
        <v>22.785030574259235</v>
      </c>
      <c r="AB12" s="70">
        <f>data!AH166</f>
        <v>1.1138650791265858E-2</v>
      </c>
      <c r="AC12" s="51">
        <f>data!AI166</f>
        <v>4.4140561412116641E-2</v>
      </c>
      <c r="AD12" s="51">
        <f>data!AJ166</f>
        <v>5.2277867869705341E-2</v>
      </c>
      <c r="AE12" s="51">
        <f>data!AK166</f>
        <v>5.8605655591996264E-2</v>
      </c>
      <c r="AF12" s="51">
        <f>data!AL166</f>
        <v>6.1602772980741793E-2</v>
      </c>
      <c r="AG12" s="55">
        <f>data!AM166</f>
        <v>6.4517958245275953E-2</v>
      </c>
    </row>
    <row r="13" spans="2:33" ht="15" customHeight="1" x14ac:dyDescent="0.25">
      <c r="B13" s="5" t="s">
        <v>23</v>
      </c>
      <c r="C13" s="73">
        <v>0</v>
      </c>
      <c r="E13" s="133" t="s">
        <v>23</v>
      </c>
      <c r="F13" s="101"/>
      <c r="G13" s="134"/>
      <c r="H13" s="60" cm="1">
        <f t="array" ref="H13">INDEX(data,MATCH($E13&amp;"_"&amp;$F$4,keys,0),12+MATCH(H$6,$H$6:$M$6,0))</f>
        <v>0.84110481941846016</v>
      </c>
      <c r="I13" s="12" cm="1">
        <f t="array" ref="I13">INDEX(data,MATCH($E13&amp;"_"&amp;$F$4,keys,0),12+MATCH(I$6,$H$6:$M$6,0))</f>
        <v>0.83000240118232993</v>
      </c>
      <c r="J13" s="12" cm="1">
        <f t="array" ref="J13">INDEX(data,MATCH($E13&amp;"_"&amp;$F$4,keys,0),12+MATCH(J$6,$H$6:$M$6,0))</f>
        <v>0.95147762753103837</v>
      </c>
      <c r="K13" s="12" cm="1">
        <f t="array" ref="K13">INDEX(data,MATCH($E13&amp;"_"&amp;$F$4,keys,0),12+MATCH(K$6,$H$6:$M$6,0))</f>
        <v>1.4421472169548317</v>
      </c>
      <c r="L13" s="12" cm="1">
        <f t="array" ref="L13">INDEX(data,MATCH($E13&amp;"_"&amp;$F$4,keys,0),12+MATCH(L$6,$H$6:$M$6,0))</f>
        <v>2.2964493653928786</v>
      </c>
      <c r="M13" s="13" cm="1">
        <f t="array" ref="M13">INDEX(data,MATCH($E13&amp;"_"&amp;$F$4,keys,0),12+MATCH(M$6,$H$6:$M$6,0))</f>
        <v>6.5338495475954792</v>
      </c>
      <c r="N13" s="70" cm="1">
        <f t="array" ref="N13">INDEX(data,MATCH($E13&amp;"_"&amp;$F$4,keys,0),18+MATCH(N$6,$H$6:$M$6,0))</f>
        <v>-0.15889518058153984</v>
      </c>
      <c r="O13" s="51" cm="1">
        <f t="array" ref="O13">INDEX(data,MATCH($E13&amp;"_"&amp;$F$4,keys,0),18+MATCH(O$6,$H$6:$M$6,0))</f>
        <v>-3.6579529704962366E-2</v>
      </c>
      <c r="P13" s="51" cm="1">
        <f t="array" ref="P13">INDEX(data,MATCH($E13&amp;"_"&amp;$F$4,keys,0),18+MATCH(P$6,$H$6:$M$6,0))</f>
        <v>-4.9615611268397641E-3</v>
      </c>
      <c r="Q13" s="51" cm="1">
        <f t="array" ref="Q13">INDEX(data,MATCH($E13&amp;"_"&amp;$F$4,keys,0),18+MATCH(Q$6,$H$6:$M$6,0))</f>
        <v>1.8475250351407402E-2</v>
      </c>
      <c r="R13" s="51" cm="1">
        <f t="array" ref="R13">INDEX(data,MATCH($E13&amp;"_"&amp;$F$4,keys,0),18+MATCH(R$6,$H$6:$M$6,0))</f>
        <v>2.809969221931774E-2</v>
      </c>
      <c r="S13" s="55" cm="1">
        <f t="array" ref="S13">INDEX(data,MATCH($E13&amp;"_"&amp;$F$4,keys,0),18+MATCH(S$6,$H$6:$M$6,0))</f>
        <v>3.825344928814034E-2</v>
      </c>
      <c r="U13" s="83">
        <v>50</v>
      </c>
      <c r="V13" s="60">
        <f>data!AB167</f>
        <v>1.0930674117639465</v>
      </c>
      <c r="W13" s="12">
        <f>data!AC167</f>
        <v>1.4786992276815745</v>
      </c>
      <c r="X13" s="12">
        <f>data!AD167</f>
        <v>2.1463232916194532</v>
      </c>
      <c r="Y13" s="12">
        <f>data!AE167</f>
        <v>4.4718206657442305</v>
      </c>
      <c r="Z13" s="12">
        <f>data!AF167</f>
        <v>9.2285161693215336</v>
      </c>
      <c r="AA13" s="13">
        <f>data!AG167</f>
        <v>39.984717541156236</v>
      </c>
      <c r="AB13" s="70">
        <f>data!AH167</f>
        <v>9.3067411763946506E-2</v>
      </c>
      <c r="AC13" s="51">
        <f>data!AI167</f>
        <v>8.1374114031904865E-2</v>
      </c>
      <c r="AD13" s="51">
        <f>data!AJ167</f>
        <v>7.9367938983417652E-2</v>
      </c>
      <c r="AE13" s="51">
        <f>data!AK167</f>
        <v>7.7765354844281598E-2</v>
      </c>
      <c r="AF13" s="51">
        <f>data!AL167</f>
        <v>7.6889301887670625E-2</v>
      </c>
      <c r="AG13" s="55">
        <f>data!AM167</f>
        <v>7.6559110698964483E-2</v>
      </c>
    </row>
    <row r="14" spans="2:33" x14ac:dyDescent="0.25">
      <c r="B14" s="5" t="s">
        <v>24</v>
      </c>
      <c r="C14" s="73">
        <v>1</v>
      </c>
      <c r="E14" s="133" t="s">
        <v>24</v>
      </c>
      <c r="F14" s="101"/>
      <c r="G14" s="134"/>
      <c r="H14" s="60" cm="1">
        <f t="array" ref="H14">INDEX(data,MATCH($E14&amp;"_"&amp;$F$4,keys,0),12+MATCH(H$6,$H$6:$M$6,0))</f>
        <v>0.82695232061493573</v>
      </c>
      <c r="I14" s="12" cm="1">
        <f t="array" ref="I14">INDEX(data,MATCH($E14&amp;"_"&amp;$F$4,keys,0),12+MATCH(I$6,$H$6:$M$6,0))</f>
        <v>0.7971064594516567</v>
      </c>
      <c r="J14" s="12" cm="1">
        <f t="array" ref="J14">INDEX(data,MATCH($E14&amp;"_"&amp;$F$4,keys,0),12+MATCH(J$6,$H$6:$M$6,0))</f>
        <v>0.91363640624927456</v>
      </c>
      <c r="K14" s="12" cm="1">
        <f t="array" ref="K14">INDEX(data,MATCH($E14&amp;"_"&amp;$F$4,keys,0),12+MATCH(K$6,$H$6:$M$6,0))</f>
        <v>1.3351161142262056</v>
      </c>
      <c r="L14" s="12" cm="1">
        <f t="array" ref="L14">INDEX(data,MATCH($E14&amp;"_"&amp;$F$4,keys,0),12+MATCH(L$6,$H$6:$M$6,0))</f>
        <v>2.1697614320075873</v>
      </c>
      <c r="M14" s="13" cm="1">
        <f t="array" ref="M14">INDEX(data,MATCH($E14&amp;"_"&amp;$F$4,keys,0),12+MATCH(M$6,$H$6:$M$6,0))</f>
        <v>6.2280657252294054</v>
      </c>
      <c r="N14" s="70" cm="1">
        <f t="array" ref="N14">INDEX(data,MATCH($E14&amp;"_"&amp;$F$4,keys,0),18+MATCH(N$6,$H$6:$M$6,0))</f>
        <v>-0.17304767938506427</v>
      </c>
      <c r="O14" s="51" cm="1">
        <f t="array" ref="O14">INDEX(data,MATCH($E14&amp;"_"&amp;$F$4,keys,0),18+MATCH(O$6,$H$6:$M$6,0))</f>
        <v>-4.4340314463587993E-2</v>
      </c>
      <c r="P14" s="51" cm="1">
        <f t="array" ref="P14">INDEX(data,MATCH($E14&amp;"_"&amp;$F$4,keys,0),18+MATCH(P$6,$H$6:$M$6,0))</f>
        <v>-8.9915908467843586E-3</v>
      </c>
      <c r="Q14" s="51" cm="1">
        <f t="array" ref="Q14">INDEX(data,MATCH($E14&amp;"_"&amp;$F$4,keys,0),18+MATCH(Q$6,$H$6:$M$6,0))</f>
        <v>1.4555832481511599E-2</v>
      </c>
      <c r="R14" s="51" cm="1">
        <f t="array" ref="R14">INDEX(data,MATCH($E14&amp;"_"&amp;$F$4,keys,0),18+MATCH(R$6,$H$6:$M$6,0))</f>
        <v>2.615681282237925E-2</v>
      </c>
      <c r="S14" s="55" cm="1">
        <f t="array" ref="S14">INDEX(data,MATCH($E14&amp;"_"&amp;$F$4,keys,0),18+MATCH(S$6,$H$6:$M$6,0))</f>
        <v>3.7258646459888078E-2</v>
      </c>
      <c r="U14" s="83">
        <v>70</v>
      </c>
      <c r="V14" s="60">
        <f>data!AB168</f>
        <v>1.1715512368093219</v>
      </c>
      <c r="W14" s="12">
        <f>data!AC168</f>
        <v>1.7364472494619316</v>
      </c>
      <c r="X14" s="12">
        <f>data!AD168</f>
        <v>2.708784353420441</v>
      </c>
      <c r="Y14" s="12">
        <f>data!AE168</f>
        <v>6.3016077497434093</v>
      </c>
      <c r="Z14" s="12">
        <f>data!AF168</f>
        <v>14.118370193573037</v>
      </c>
      <c r="AA14" s="13">
        <f>data!AG168</f>
        <v>68.892180177996153</v>
      </c>
      <c r="AB14" s="70">
        <f>data!AH168</f>
        <v>0.17155123680932194</v>
      </c>
      <c r="AC14" s="51">
        <f>data!AI168</f>
        <v>0.11668920779147141</v>
      </c>
      <c r="AD14" s="51">
        <f>data!AJ168</f>
        <v>0.10478417109661753</v>
      </c>
      <c r="AE14" s="51">
        <f>data!AK168</f>
        <v>9.6408940645713592E-2</v>
      </c>
      <c r="AF14" s="51">
        <f>data!AL168</f>
        <v>9.2260308505227151E-2</v>
      </c>
      <c r="AG14" s="55">
        <f>data!AM168</f>
        <v>8.8337011325584136E-2</v>
      </c>
    </row>
    <row r="15" spans="2:33" x14ac:dyDescent="0.25">
      <c r="B15" s="8" t="s">
        <v>25</v>
      </c>
      <c r="C15" s="74">
        <v>0</v>
      </c>
      <c r="E15" s="135" t="s">
        <v>25</v>
      </c>
      <c r="F15" s="136"/>
      <c r="G15" s="137"/>
      <c r="H15" s="60" cm="1">
        <f t="array" ref="H15">INDEX(data,MATCH($E15&amp;"_"&amp;$F$4,keys,0),12+MATCH(H$6,$H$6:$M$6,0))</f>
        <v>0.82688948409545815</v>
      </c>
      <c r="I15" s="12" cm="1">
        <f t="array" ref="I15">INDEX(data,MATCH($E15&amp;"_"&amp;$F$4,keys,0),12+MATCH(I$6,$H$6:$M$6,0))</f>
        <v>0.79856014694499156</v>
      </c>
      <c r="J15" s="12" cm="1">
        <f t="array" ref="J15">INDEX(data,MATCH($E15&amp;"_"&amp;$F$4,keys,0),12+MATCH(J$6,$H$6:$M$6,0))</f>
        <v>0.91107085830400691</v>
      </c>
      <c r="K15" s="12" cm="1">
        <f t="array" ref="K15">INDEX(data,MATCH($E15&amp;"_"&amp;$F$4,keys,0),12+MATCH(K$6,$H$6:$M$6,0))</f>
        <v>1.395986870606525</v>
      </c>
      <c r="L15" s="12" cm="1">
        <f t="array" ref="L15">INDEX(data,MATCH($E15&amp;"_"&amp;$F$4,keys,0),12+MATCH(L$6,$H$6:$M$6,0))</f>
        <v>2.261619817949553</v>
      </c>
      <c r="M15" s="13" cm="1">
        <f t="array" ref="M15">INDEX(data,MATCH($E15&amp;"_"&amp;$F$4,keys,0),12+MATCH(M$6,$H$6:$M$6,0))</f>
        <v>6.186539201297875</v>
      </c>
      <c r="N15" s="71" cm="1">
        <f t="array" ref="N15">INDEX(data,MATCH($E15&amp;"_"&amp;$F$4,keys,0),18+MATCH(N$6,$H$6:$M$6,0))</f>
        <v>-0.17311051590454185</v>
      </c>
      <c r="O15" s="57" cm="1">
        <f t="array" ref="O15">INDEX(data,MATCH($E15&amp;"_"&amp;$F$4,keys,0),18+MATCH(O$6,$H$6:$M$6,0))</f>
        <v>-4.399200008103743E-2</v>
      </c>
      <c r="P15" s="57" cm="1">
        <f t="array" ref="P15">INDEX(data,MATCH($E15&amp;"_"&amp;$F$4,keys,0),18+MATCH(P$6,$H$6:$M$6,0))</f>
        <v>-9.2702244524782706E-3</v>
      </c>
      <c r="Q15" s="57" cm="1">
        <f t="array" ref="Q15">INDEX(data,MATCH($E15&amp;"_"&amp;$F$4,keys,0),18+MATCH(Q$6,$H$6:$M$6,0))</f>
        <v>1.6819969203691665E-2</v>
      </c>
      <c r="R15" s="57" cm="1">
        <f t="array" ref="R15">INDEX(data,MATCH($E15&amp;"_"&amp;$F$4,keys,0),18+MATCH(R$6,$H$6:$M$6,0))</f>
        <v>2.7576081263107843E-2</v>
      </c>
      <c r="S15" s="58" cm="1">
        <f t="array" ref="S15">INDEX(data,MATCH($E15&amp;"_"&amp;$F$4,keys,0),18+MATCH(S$6,$H$6:$M$6,0))</f>
        <v>3.7119871120983028E-2</v>
      </c>
      <c r="U15" s="83">
        <v>75</v>
      </c>
      <c r="V15" s="60">
        <f>data!AB169</f>
        <v>1.1942317477919526</v>
      </c>
      <c r="W15" s="12">
        <f>data!AC169</f>
        <v>1.8170430585900339</v>
      </c>
      <c r="X15" s="12">
        <f>data!AD169</f>
        <v>2.8861345242065912</v>
      </c>
      <c r="Y15" s="12">
        <f>data!AE169</f>
        <v>6.9271430805957728</v>
      </c>
      <c r="Z15" s="12">
        <f>data!AF169</f>
        <v>15.883683985010666</v>
      </c>
      <c r="AA15" s="13">
        <f>data!AG169</f>
        <v>80.218054934407675</v>
      </c>
      <c r="AB15" s="70">
        <f>data!AH169</f>
        <v>0.19423174779195262</v>
      </c>
      <c r="AC15" s="51">
        <f>data!AI169</f>
        <v>0.12686799353763911</v>
      </c>
      <c r="AD15" s="51">
        <f>data!AJ169</f>
        <v>0.11181276760396441</v>
      </c>
      <c r="AE15" s="51">
        <f>data!AK169</f>
        <v>0.10160958978223023</v>
      </c>
      <c r="AF15" s="51">
        <f>data!AL169</f>
        <v>9.6558253169050534E-2</v>
      </c>
      <c r="AG15" s="55">
        <f>data!AM169</f>
        <v>9.1655086163271671E-2</v>
      </c>
    </row>
    <row r="16" spans="2:33" x14ac:dyDescent="0.25">
      <c r="E16" s="130" t="s">
        <v>10</v>
      </c>
      <c r="F16" s="131"/>
      <c r="G16" s="132"/>
      <c r="H16" s="59">
        <f t="shared" ref="H16:M16" si="0">SUMPRODUCT(H7:H15,$C$7:$C$15)/SUM($C$7:$C$15)</f>
        <v>0.82202943406496443</v>
      </c>
      <c r="I16" s="16">
        <f t="shared" si="0"/>
        <v>0.79556077683043613</v>
      </c>
      <c r="J16" s="16">
        <f t="shared" si="0"/>
        <v>0.91462219917426713</v>
      </c>
      <c r="K16" s="16">
        <f t="shared" si="0"/>
        <v>1.3636665751094921</v>
      </c>
      <c r="L16" s="16">
        <f t="shared" si="0"/>
        <v>2.2037535854164938</v>
      </c>
      <c r="M16" s="17">
        <f t="shared" si="0"/>
        <v>6.3793156717822388</v>
      </c>
      <c r="N16" s="69">
        <f t="shared" ref="N16:S16" si="1">H16^(1/N6)-1</f>
        <v>-0.17797056593503557</v>
      </c>
      <c r="O16" s="53">
        <f t="shared" si="1"/>
        <v>-4.4711229447155665E-2</v>
      </c>
      <c r="P16" s="53">
        <f t="shared" si="1"/>
        <v>-8.8847151730883089E-3</v>
      </c>
      <c r="Q16" s="53">
        <f t="shared" si="1"/>
        <v>1.562974056361166E-2</v>
      </c>
      <c r="R16" s="53">
        <f t="shared" si="1"/>
        <v>2.6688666047701926E-2</v>
      </c>
      <c r="S16" s="54">
        <f t="shared" si="1"/>
        <v>3.7756546823788151E-2</v>
      </c>
      <c r="U16" s="83">
        <v>85</v>
      </c>
      <c r="V16" s="60">
        <f>data!AB170</f>
        <v>1.2479387141037597</v>
      </c>
      <c r="W16" s="12">
        <f>data!AC170</f>
        <v>2.0154188523626946</v>
      </c>
      <c r="X16" s="12">
        <f>data!AD170</f>
        <v>3.3607998165844046</v>
      </c>
      <c r="Y16" s="12">
        <f>data!AE170</f>
        <v>8.6858486282988228</v>
      </c>
      <c r="Z16" s="12">
        <f>data!AF170</f>
        <v>21.056826798498989</v>
      </c>
      <c r="AA16" s="13">
        <f>data!AG170</f>
        <v>115.31185129663541</v>
      </c>
      <c r="AB16" s="70">
        <f>data!AH170</f>
        <v>0.24793871410375967</v>
      </c>
      <c r="AC16" s="51">
        <f>data!AI170</f>
        <v>0.15046407930653904</v>
      </c>
      <c r="AD16" s="51">
        <f>data!AJ170</f>
        <v>0.12887086498470901</v>
      </c>
      <c r="AE16" s="51">
        <f>data!AK170</f>
        <v>0.11414217088733936</v>
      </c>
      <c r="AF16" s="51">
        <f>data!AL170</f>
        <v>0.10691200471788198</v>
      </c>
      <c r="AG16" s="55">
        <f>data!AM170</f>
        <v>9.9606957040772048E-2</v>
      </c>
    </row>
    <row r="17" spans="2:33" x14ac:dyDescent="0.25">
      <c r="E17" s="133" t="s">
        <v>26</v>
      </c>
      <c r="F17" s="101"/>
      <c r="G17" s="134"/>
      <c r="H17" s="60">
        <f t="shared" ref="H17:M17" si="2">(1+N17)^H6</f>
        <v>0.82202943406496443</v>
      </c>
      <c r="I17" s="12">
        <f t="shared" si="2"/>
        <v>0.79502948976468535</v>
      </c>
      <c r="J17" s="12">
        <f t="shared" si="2"/>
        <v>0.91207429014325025</v>
      </c>
      <c r="K17" s="12">
        <f t="shared" si="2"/>
        <v>1.3543516364023356</v>
      </c>
      <c r="L17" s="12">
        <f t="shared" si="2"/>
        <v>2.1795866606273555</v>
      </c>
      <c r="M17" s="13">
        <f t="shared" si="2"/>
        <v>6.2251456139957089</v>
      </c>
      <c r="N17" s="70">
        <f t="shared" ref="N17:S17" si="3">SUMPRODUCT(N7:N15,$C$7:$C$15)/SUM($C$7:$C$15)</f>
        <v>-0.1779705659350356</v>
      </c>
      <c r="O17" s="51">
        <f t="shared" si="3"/>
        <v>-4.4838854692652946E-2</v>
      </c>
      <c r="P17" s="51">
        <f t="shared" si="3"/>
        <v>-9.161161866919898E-3</v>
      </c>
      <c r="Q17" s="51">
        <f t="shared" si="3"/>
        <v>1.5281731678268906E-2</v>
      </c>
      <c r="R17" s="51">
        <f t="shared" si="3"/>
        <v>2.6311364745373267E-2</v>
      </c>
      <c r="S17" s="55">
        <f t="shared" si="3"/>
        <v>3.7248917575043672E-2</v>
      </c>
      <c r="U17" s="83">
        <v>90</v>
      </c>
      <c r="V17" s="60">
        <f>data!AB171</f>
        <v>1.2842834159802279</v>
      </c>
      <c r="W17" s="12">
        <f>data!AC171</f>
        <v>2.1535825670675228</v>
      </c>
      <c r="X17" s="12">
        <f>data!AD171</f>
        <v>3.7085290073934312</v>
      </c>
      <c r="Y17" s="12">
        <f>data!AE171</f>
        <v>10.086259651803742</v>
      </c>
      <c r="Z17" s="12">
        <f>data!AF171</f>
        <v>25.203464792400858</v>
      </c>
      <c r="AA17" s="13">
        <f>data!AG171</f>
        <v>147.919212748132</v>
      </c>
      <c r="AB17" s="70">
        <f>data!AH171</f>
        <v>0.28428341598022788</v>
      </c>
      <c r="AC17" s="51">
        <f>data!AI171</f>
        <v>0.1658221579888135</v>
      </c>
      <c r="AD17" s="51">
        <f>data!AJ171</f>
        <v>0.14004020622520219</v>
      </c>
      <c r="AE17" s="51">
        <f>data!AK171</f>
        <v>0.12250040715448374</v>
      </c>
      <c r="AF17" s="51">
        <f>data!AL171</f>
        <v>0.11356440838669091</v>
      </c>
      <c r="AG17" s="55">
        <f>data!AM171</f>
        <v>0.1050972335909075</v>
      </c>
    </row>
    <row r="18" spans="2:33" ht="15" customHeight="1" x14ac:dyDescent="0.25">
      <c r="B18" s="123" t="s">
        <v>27</v>
      </c>
      <c r="C18" s="124"/>
      <c r="E18" s="135" t="s">
        <v>28</v>
      </c>
      <c r="F18" s="136"/>
      <c r="G18" s="137"/>
      <c r="H18" s="61">
        <f t="shared" ref="H18:S18" si="4">IF($F$4&lt;50,_xlfn.MAXIFS(H7:H15,$C$7:$C$15,1),_xlfn.MINIFS(H7:H15,$C$7:$C$15,1))</f>
        <v>0.83202965908951154</v>
      </c>
      <c r="I18" s="56">
        <f t="shared" si="4"/>
        <v>0.84203963548948757</v>
      </c>
      <c r="J18" s="56">
        <f t="shared" si="4"/>
        <v>1.0221947054377647</v>
      </c>
      <c r="K18" s="56">
        <f t="shared" si="4"/>
        <v>1.6191248692175382</v>
      </c>
      <c r="L18" s="56">
        <f t="shared" si="4"/>
        <v>2.7279663137727108</v>
      </c>
      <c r="M18" s="62">
        <f t="shared" si="4"/>
        <v>8.6259660605602182</v>
      </c>
      <c r="N18" s="71">
        <f t="shared" si="4"/>
        <v>-0.16797034091048846</v>
      </c>
      <c r="O18" s="57">
        <f t="shared" si="4"/>
        <v>-3.3801170745890952E-2</v>
      </c>
      <c r="P18" s="57">
        <f t="shared" si="4"/>
        <v>2.1976099891720668E-3</v>
      </c>
      <c r="Q18" s="57">
        <f t="shared" si="4"/>
        <v>2.438690273175137E-2</v>
      </c>
      <c r="R18" s="57">
        <f t="shared" si="4"/>
        <v>3.4017685307903278E-2</v>
      </c>
      <c r="S18" s="58">
        <f t="shared" si="4"/>
        <v>4.4037636683045056E-2</v>
      </c>
      <c r="U18" s="83">
        <v>95</v>
      </c>
      <c r="V18" s="60">
        <f>data!AB172</f>
        <v>1.342046379349604</v>
      </c>
      <c r="W18" s="12">
        <f>data!AC172</f>
        <v>2.3712841616969671</v>
      </c>
      <c r="X18" s="12">
        <f>data!AD172</f>
        <v>4.3046744529656884</v>
      </c>
      <c r="Y18" s="12">
        <f>data!AE172</f>
        <v>12.325060742732813</v>
      </c>
      <c r="Z18" s="12">
        <f>data!AF172</f>
        <v>33.187908147307262</v>
      </c>
      <c r="AA18" s="13">
        <f>data!AG172</f>
        <v>210.72186349371393</v>
      </c>
      <c r="AB18" s="70">
        <f>data!AH172</f>
        <v>0.34204637934960402</v>
      </c>
      <c r="AC18" s="51">
        <f>data!AI172</f>
        <v>0.18849325164305575</v>
      </c>
      <c r="AD18" s="51">
        <f>data!AJ172</f>
        <v>0.15716164791934117</v>
      </c>
      <c r="AE18" s="51">
        <f>data!AK172</f>
        <v>0.13380783402790053</v>
      </c>
      <c r="AF18" s="51">
        <f>data!AL172</f>
        <v>0.12382665708709095</v>
      </c>
      <c r="AG18" s="55">
        <f>data!AM172</f>
        <v>0.11294625378746614</v>
      </c>
    </row>
    <row r="19" spans="2:33" ht="15" customHeight="1" x14ac:dyDescent="0.25">
      <c r="B19" s="125"/>
      <c r="C19" s="126"/>
      <c r="E19" s="115" t="s">
        <v>29</v>
      </c>
      <c r="F19" s="116"/>
      <c r="G19" s="117"/>
      <c r="H19" s="107" t="str">
        <f t="shared" ref="H19:S19" si="5">INDEX($E$7:$E$15,MATCH(H18,H7:H15,0))</f>
        <v>SLV2</v>
      </c>
      <c r="I19" s="103" t="str">
        <f t="shared" si="5"/>
        <v>SLV2</v>
      </c>
      <c r="J19" s="103" t="str">
        <f t="shared" si="5"/>
        <v>SLV2</v>
      </c>
      <c r="K19" s="103" t="str">
        <f t="shared" si="5"/>
        <v>SLV2</v>
      </c>
      <c r="L19" s="103" t="str">
        <f t="shared" si="5"/>
        <v>SLV2</v>
      </c>
      <c r="M19" s="105" t="str">
        <f t="shared" si="5"/>
        <v>SLV2</v>
      </c>
      <c r="N19" s="107" t="str">
        <f t="shared" si="5"/>
        <v>SLV2</v>
      </c>
      <c r="O19" s="103" t="str">
        <f t="shared" si="5"/>
        <v>SLV2</v>
      </c>
      <c r="P19" s="103" t="str">
        <f t="shared" si="5"/>
        <v>SLV2</v>
      </c>
      <c r="Q19" s="103" t="str">
        <f t="shared" si="5"/>
        <v>SLV2</v>
      </c>
      <c r="R19" s="103" t="str">
        <f t="shared" si="5"/>
        <v>SLV2</v>
      </c>
      <c r="S19" s="105" t="str">
        <f t="shared" si="5"/>
        <v>SLV2</v>
      </c>
      <c r="U19" s="83">
        <v>99</v>
      </c>
      <c r="V19" s="60">
        <f>data!AB173</f>
        <v>1.4533329434855891</v>
      </c>
      <c r="W19" s="12">
        <f>data!AC173</f>
        <v>2.8246572689723117</v>
      </c>
      <c r="X19" s="12">
        <f>data!AD173</f>
        <v>5.6427513179508564</v>
      </c>
      <c r="Y19" s="12">
        <f>data!AE173</f>
        <v>18.183137049385877</v>
      </c>
      <c r="Z19" s="12">
        <f>data!AF173</f>
        <v>53.738569926077574</v>
      </c>
      <c r="AA19" s="13">
        <f>data!AG173</f>
        <v>397.22739805152884</v>
      </c>
      <c r="AB19" s="70">
        <f>data!AH173</f>
        <v>0.45333294348558906</v>
      </c>
      <c r="AC19" s="51">
        <f>data!AI173</f>
        <v>0.23081605323017662</v>
      </c>
      <c r="AD19" s="51">
        <f>data!AJ173</f>
        <v>0.18891030424944555</v>
      </c>
      <c r="AE19" s="51">
        <f>data!AK173</f>
        <v>0.15606816114686883</v>
      </c>
      <c r="AF19" s="51">
        <f>data!AL173</f>
        <v>0.14202655770309547</v>
      </c>
      <c r="AG19" s="55">
        <f>data!AM173</f>
        <v>0.12714758253335012</v>
      </c>
    </row>
    <row r="20" spans="2:33" x14ac:dyDescent="0.25">
      <c r="B20" s="125"/>
      <c r="C20" s="126"/>
      <c r="E20" s="118"/>
      <c r="F20" s="119"/>
      <c r="G20" s="120"/>
      <c r="H20" s="108"/>
      <c r="I20" s="104"/>
      <c r="J20" s="104"/>
      <c r="K20" s="104"/>
      <c r="L20" s="104"/>
      <c r="M20" s="106"/>
      <c r="N20" s="108"/>
      <c r="O20" s="104"/>
      <c r="P20" s="104"/>
      <c r="Q20" s="104"/>
      <c r="R20" s="104"/>
      <c r="S20" s="106"/>
      <c r="U20" s="83">
        <v>100</v>
      </c>
      <c r="V20" s="60">
        <f>data!AB174</f>
        <v>1.75824001376173</v>
      </c>
      <c r="W20" s="12">
        <f>data!AC174</f>
        <v>4.204024687895517</v>
      </c>
      <c r="X20" s="12">
        <f>data!AD174</f>
        <v>8.9833826739070251</v>
      </c>
      <c r="Y20" s="12">
        <f>data!AE174</f>
        <v>42.032680015026031</v>
      </c>
      <c r="Z20" s="12">
        <f>data!AF174</f>
        <v>140.72276791904824</v>
      </c>
      <c r="AA20" s="13">
        <f>data!AG174</f>
        <v>1676.9429626276742</v>
      </c>
      <c r="AB20" s="70">
        <f>data!AH174</f>
        <v>0.75824001376173</v>
      </c>
      <c r="AC20" s="51">
        <f>data!AI174</f>
        <v>0.33270200636996994</v>
      </c>
      <c r="AD20" s="51">
        <f>data!AJ174</f>
        <v>0.24550074031645441</v>
      </c>
      <c r="AE20" s="51">
        <f>data!AK174</f>
        <v>0.2055336965188177</v>
      </c>
      <c r="AF20" s="51">
        <f>data!AL174</f>
        <v>0.17926699997279583</v>
      </c>
      <c r="AG20" s="55">
        <f>data!AM174</f>
        <v>0.16008648107921797</v>
      </c>
    </row>
    <row r="21" spans="2:33" x14ac:dyDescent="0.25">
      <c r="B21" s="127"/>
      <c r="C21" s="128"/>
      <c r="E21" s="78" t="s">
        <v>30</v>
      </c>
      <c r="F21" s="129" t="str">
        <f>"Gross Wealth Factor (GWF) at Percentile "&amp;F4</f>
        <v>Gross Wealth Factor (GWF) at Percentile 5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U21" s="84" t="s">
        <v>31</v>
      </c>
      <c r="V21" s="88">
        <f>data!AB175</f>
        <v>1.0885961286863413</v>
      </c>
      <c r="W21" s="14">
        <f>data!AC175</f>
        <v>1.5180552261975551</v>
      </c>
      <c r="X21" s="14">
        <f>data!AD175</f>
        <v>2.3143661050471289</v>
      </c>
      <c r="Y21" s="14">
        <f>data!AE175</f>
        <v>5.3771221381752108</v>
      </c>
      <c r="Z21" s="14">
        <f>data!AF175</f>
        <v>12.384485494188819</v>
      </c>
      <c r="AA21" s="15">
        <f>data!AG175</f>
        <v>65.765503523426943</v>
      </c>
      <c r="AB21" s="71">
        <f>data!AH175</f>
        <v>8.8596128686341258E-2</v>
      </c>
      <c r="AC21" s="57">
        <f>data!AI175</f>
        <v>8.707000907860496E-2</v>
      </c>
      <c r="AD21" s="57">
        <f>data!AJ175</f>
        <v>8.7534908170713299E-2</v>
      </c>
      <c r="AE21" s="57">
        <f>data!AK175</f>
        <v>8.7746000357449727E-2</v>
      </c>
      <c r="AF21" s="57">
        <f>data!AL175</f>
        <v>8.7499999999999911E-2</v>
      </c>
      <c r="AG21" s="58">
        <f>data!AM175</f>
        <v>8.7326475799367032E-2</v>
      </c>
    </row>
    <row r="24" spans="2:33" x14ac:dyDescent="0.25">
      <c r="U24" s="112" t="s">
        <v>26</v>
      </c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4"/>
    </row>
    <row r="25" spans="2:33" x14ac:dyDescent="0.25">
      <c r="U25" s="5"/>
      <c r="AG25" s="6"/>
    </row>
    <row r="26" spans="2:33" x14ac:dyDescent="0.25">
      <c r="U26" s="5"/>
      <c r="V26" s="109" t="s">
        <v>13</v>
      </c>
      <c r="W26" s="110"/>
      <c r="X26" s="110"/>
      <c r="Y26" s="110"/>
      <c r="Z26" s="110"/>
      <c r="AA26" s="111"/>
      <c r="AB26" s="109" t="s">
        <v>14</v>
      </c>
      <c r="AC26" s="110"/>
      <c r="AD26" s="110"/>
      <c r="AE26" s="110"/>
      <c r="AF26" s="110"/>
      <c r="AG26" s="111"/>
    </row>
    <row r="27" spans="2:33" x14ac:dyDescent="0.25">
      <c r="U27" s="96" t="s">
        <v>12</v>
      </c>
      <c r="V27" s="93">
        <v>1</v>
      </c>
      <c r="W27" s="94">
        <v>5</v>
      </c>
      <c r="X27" s="94">
        <v>10</v>
      </c>
      <c r="Y27" s="94">
        <v>20</v>
      </c>
      <c r="Z27" s="94">
        <v>30</v>
      </c>
      <c r="AA27" s="95">
        <v>50</v>
      </c>
      <c r="AB27" s="93">
        <v>1</v>
      </c>
      <c r="AC27" s="94">
        <v>5</v>
      </c>
      <c r="AD27" s="94">
        <v>10</v>
      </c>
      <c r="AE27" s="94">
        <v>20</v>
      </c>
      <c r="AF27" s="94">
        <v>30</v>
      </c>
      <c r="AG27" s="95">
        <v>50</v>
      </c>
    </row>
    <row r="28" spans="2:33" x14ac:dyDescent="0.25">
      <c r="U28" s="82">
        <v>0</v>
      </c>
      <c r="V28" s="59">
        <f>data!AB176</f>
        <v>0.45570424126690257</v>
      </c>
      <c r="W28" s="16">
        <f>data!AC176</f>
        <v>0.24404695908811896</v>
      </c>
      <c r="X28" s="16">
        <f>data!AD176</f>
        <v>0.21076318550521592</v>
      </c>
      <c r="Y28" s="16">
        <f>data!AE176</f>
        <v>0.24410286114292071</v>
      </c>
      <c r="Z28" s="16">
        <f>data!AF176</f>
        <v>0.25520195623047826</v>
      </c>
      <c r="AA28" s="17">
        <f>data!AG176</f>
        <v>0.4124495836083622</v>
      </c>
      <c r="AB28" s="69">
        <f>data!AH176</f>
        <v>-0.54429575873309743</v>
      </c>
      <c r="AC28" s="53">
        <f>data!AI176</f>
        <v>-0.24578584295051145</v>
      </c>
      <c r="AD28" s="53">
        <f>data!AJ176</f>
        <v>-0.14418582521485743</v>
      </c>
      <c r="AE28" s="53">
        <f>data!AK176</f>
        <v>-6.8079975893456351E-2</v>
      </c>
      <c r="AF28" s="53">
        <f>data!AL176</f>
        <v>-4.4502694601963017E-2</v>
      </c>
      <c r="AG28" s="54">
        <f>data!AM176</f>
        <v>-1.7556876070509819E-2</v>
      </c>
    </row>
    <row r="29" spans="2:33" x14ac:dyDescent="0.25">
      <c r="U29" s="83">
        <v>1</v>
      </c>
      <c r="V29" s="60">
        <f>data!AB177</f>
        <v>0.70171872264838009</v>
      </c>
      <c r="W29" s="12">
        <f>data!AC177</f>
        <v>0.57675862205373851</v>
      </c>
      <c r="X29" s="12">
        <f>data!AD177</f>
        <v>0.59829479977046451</v>
      </c>
      <c r="Y29" s="12">
        <f>data!AE177</f>
        <v>0.78509900653207376</v>
      </c>
      <c r="Z29" s="12">
        <f>data!AF177</f>
        <v>1.1241685878033001</v>
      </c>
      <c r="AA29" s="13">
        <f>data!AG177</f>
        <v>2.7112472490549835</v>
      </c>
      <c r="AB29" s="70">
        <f>data!AH177</f>
        <v>-0.29828127735161991</v>
      </c>
      <c r="AC29" s="51">
        <f>data!AI177</f>
        <v>-0.10422524447385459</v>
      </c>
      <c r="AD29" s="51">
        <f>data!AJ177</f>
        <v>-5.0070176418194917E-2</v>
      </c>
      <c r="AE29" s="51">
        <f>data!AK177</f>
        <v>-1.2024394480757067E-2</v>
      </c>
      <c r="AF29" s="51">
        <f>data!AL177</f>
        <v>3.9090782389015755E-3</v>
      </c>
      <c r="AG29" s="55">
        <f>data!AM177</f>
        <v>2.0148469840142902E-2</v>
      </c>
    </row>
    <row r="30" spans="2:33" x14ac:dyDescent="0.25">
      <c r="U30" s="83">
        <v>5</v>
      </c>
      <c r="V30" s="60">
        <f>data!AB178</f>
        <v>0.82202943406496443</v>
      </c>
      <c r="W30" s="12">
        <f>data!AC178</f>
        <v>0.79502948976468535</v>
      </c>
      <c r="X30" s="12">
        <f>data!AD178</f>
        <v>0.91207429014325025</v>
      </c>
      <c r="Y30" s="12">
        <f>data!AE178</f>
        <v>1.3543516364023356</v>
      </c>
      <c r="Z30" s="12">
        <f>data!AF178</f>
        <v>2.1795866606273555</v>
      </c>
      <c r="AA30" s="13">
        <f>data!AG178</f>
        <v>6.2251456139957089</v>
      </c>
      <c r="AB30" s="70">
        <f>data!AH178</f>
        <v>-0.1779705659350356</v>
      </c>
      <c r="AC30" s="51">
        <f>data!AI178</f>
        <v>-4.4838854692652946E-2</v>
      </c>
      <c r="AD30" s="51">
        <f>data!AJ178</f>
        <v>-9.161161866919898E-3</v>
      </c>
      <c r="AE30" s="51">
        <f>data!AK178</f>
        <v>1.5281731678268906E-2</v>
      </c>
      <c r="AF30" s="51">
        <f>data!AL178</f>
        <v>2.6311364745373267E-2</v>
      </c>
      <c r="AG30" s="55">
        <f>data!AM178</f>
        <v>3.7248917575043672E-2</v>
      </c>
    </row>
    <row r="31" spans="2:33" x14ac:dyDescent="0.25">
      <c r="U31" s="83">
        <v>10</v>
      </c>
      <c r="V31" s="60">
        <f>data!AB179</f>
        <v>0.88346277231223014</v>
      </c>
      <c r="W31" s="12">
        <f>data!AC179</f>
        <v>0.92702613020347124</v>
      </c>
      <c r="X31" s="12">
        <f>data!AD179</f>
        <v>1.117250927312359</v>
      </c>
      <c r="Y31" s="12">
        <f>data!AE179</f>
        <v>1.7984319882535444</v>
      </c>
      <c r="Z31" s="12">
        <f>data!AF179</f>
        <v>3.0514950877803475</v>
      </c>
      <c r="AA31" s="13">
        <f>data!AG179</f>
        <v>9.59659268418085</v>
      </c>
      <c r="AB31" s="70">
        <f>data!AH179</f>
        <v>-0.11653722768776981</v>
      </c>
      <c r="AC31" s="51">
        <f>data!AI179</f>
        <v>-1.5040450527181976E-2</v>
      </c>
      <c r="AD31" s="51">
        <f>data!AJ179</f>
        <v>1.1148803706338917E-2</v>
      </c>
      <c r="AE31" s="51">
        <f>data!AK179</f>
        <v>2.978058819672752E-2</v>
      </c>
      <c r="AF31" s="51">
        <f>data!AL179</f>
        <v>3.7887837044187023E-2</v>
      </c>
      <c r="AG31" s="55">
        <f>data!AM179</f>
        <v>4.6266551087413899E-2</v>
      </c>
    </row>
    <row r="32" spans="2:33" x14ac:dyDescent="0.25">
      <c r="U32" s="83">
        <v>15</v>
      </c>
      <c r="V32" s="60">
        <f>data!AB180</f>
        <v>0.92401768222842018</v>
      </c>
      <c r="W32" s="12">
        <f>data!AC180</f>
        <v>1.0220041852782096</v>
      </c>
      <c r="X32" s="12">
        <f>data!AD180</f>
        <v>1.2731938105512226</v>
      </c>
      <c r="Y32" s="12">
        <f>data!AE180</f>
        <v>2.1668836737088286</v>
      </c>
      <c r="Z32" s="12">
        <f>data!AF180</f>
        <v>3.8067815508401512</v>
      </c>
      <c r="AA32" s="13">
        <f>data!AG180</f>
        <v>12.727308953382664</v>
      </c>
      <c r="AB32" s="70">
        <f>data!AH180</f>
        <v>-7.5982317771579849E-2</v>
      </c>
      <c r="AC32" s="51">
        <f>data!AI180</f>
        <v>4.3626059702720488E-3</v>
      </c>
      <c r="AD32" s="51">
        <f>data!AJ180</f>
        <v>2.4446898274417317E-2</v>
      </c>
      <c r="AE32" s="51">
        <f>data!AK180</f>
        <v>3.9421701259949427E-2</v>
      </c>
      <c r="AF32" s="51">
        <f>data!AL180</f>
        <v>4.5567154560243461E-2</v>
      </c>
      <c r="AG32" s="55">
        <f>data!AM180</f>
        <v>5.2191361061330543E-2</v>
      </c>
    </row>
    <row r="33" spans="21:39" x14ac:dyDescent="0.25">
      <c r="U33" s="83">
        <v>25</v>
      </c>
      <c r="V33" s="60">
        <f>data!AB181</f>
        <v>0.9852216811900304</v>
      </c>
      <c r="W33" s="12">
        <f>data!AC181</f>
        <v>1.1745524069220992</v>
      </c>
      <c r="X33" s="12">
        <f>data!AD181</f>
        <v>1.5407371328291644</v>
      </c>
      <c r="Y33" s="12">
        <f>data!AE181</f>
        <v>2.8052660857454135</v>
      </c>
      <c r="Z33" s="12">
        <f>data!AF181</f>
        <v>5.2325566022036742</v>
      </c>
      <c r="AA33" s="13">
        <f>data!AG181</f>
        <v>19.008638703211734</v>
      </c>
      <c r="AB33" s="70">
        <f>data!AH181</f>
        <v>-1.4778318809969576E-2</v>
      </c>
      <c r="AC33" s="51">
        <f>data!AI181</f>
        <v>3.2700720054163912E-2</v>
      </c>
      <c r="AD33" s="51">
        <f>data!AJ181</f>
        <v>4.4173951674489287E-2</v>
      </c>
      <c r="AE33" s="51">
        <f>data!AK181</f>
        <v>5.2928068481895962E-2</v>
      </c>
      <c r="AF33" s="51">
        <f>data!AL181</f>
        <v>5.671319681294601E-2</v>
      </c>
      <c r="AG33" s="55">
        <f>data!AM181</f>
        <v>6.0666910239287164E-2</v>
      </c>
    </row>
    <row r="34" spans="21:39" x14ac:dyDescent="0.25">
      <c r="U34" s="83">
        <v>30</v>
      </c>
      <c r="V34" s="60">
        <f>data!AB182</f>
        <v>1.0111386507912659</v>
      </c>
      <c r="W34" s="12">
        <f>data!AC182</f>
        <v>1.2407382329306447</v>
      </c>
      <c r="X34" s="12">
        <f>data!AD182</f>
        <v>1.6632188859274843</v>
      </c>
      <c r="Y34" s="12">
        <f>data!AE182</f>
        <v>3.1165227837824423</v>
      </c>
      <c r="Z34" s="12">
        <f>data!AF182</f>
        <v>5.9819055222596234</v>
      </c>
      <c r="AA34" s="13">
        <f>data!AG182</f>
        <v>22.55113982418197</v>
      </c>
      <c r="AB34" s="70">
        <f>data!AH182</f>
        <v>1.1138650791265914E-2</v>
      </c>
      <c r="AC34" s="51">
        <f>data!AI182</f>
        <v>4.4085424473032264E-2</v>
      </c>
      <c r="AD34" s="51">
        <f>data!AJ182</f>
        <v>5.2191867527833224E-2</v>
      </c>
      <c r="AE34" s="51">
        <f>data!AK182</f>
        <v>5.8482093299492832E-2</v>
      </c>
      <c r="AF34" s="51">
        <f>data!AL182</f>
        <v>6.1438049185301324E-2</v>
      </c>
      <c r="AG34" s="55">
        <f>data!AM182</f>
        <v>6.4298303676483815E-2</v>
      </c>
    </row>
    <row r="35" spans="21:39" x14ac:dyDescent="0.25">
      <c r="U35" s="83">
        <v>50</v>
      </c>
      <c r="V35" s="60">
        <f>data!AB183</f>
        <v>1.0930674117639465</v>
      </c>
      <c r="W35" s="12">
        <f>data!AC183</f>
        <v>1.4786252725183227</v>
      </c>
      <c r="X35" s="12">
        <f>data!AD183</f>
        <v>2.145697038980463</v>
      </c>
      <c r="Y35" s="12">
        <f>data!AE183</f>
        <v>4.4681190318557498</v>
      </c>
      <c r="Z35" s="12">
        <f>data!AF183</f>
        <v>9.2117362513603389</v>
      </c>
      <c r="AA35" s="13">
        <f>data!AG183</f>
        <v>39.788677930559082</v>
      </c>
      <c r="AB35" s="70">
        <f>data!AH183</f>
        <v>9.3067411763946506E-2</v>
      </c>
      <c r="AC35" s="51">
        <f>data!AI183</f>
        <v>8.1363297119636191E-2</v>
      </c>
      <c r="AD35" s="51">
        <f>data!AJ183</f>
        <v>7.9336441128789681E-2</v>
      </c>
      <c r="AE35" s="51">
        <f>data!AK183</f>
        <v>7.7720730265909088E-2</v>
      </c>
      <c r="AF35" s="51">
        <f>data!AL183</f>
        <v>7.6823975337825479E-2</v>
      </c>
      <c r="AG35" s="55">
        <f>data!AM183</f>
        <v>7.6453291820422542E-2</v>
      </c>
    </row>
    <row r="36" spans="21:39" x14ac:dyDescent="0.25">
      <c r="U36" s="83">
        <v>70</v>
      </c>
      <c r="V36" s="60">
        <f>data!AB184</f>
        <v>1.1715512368093219</v>
      </c>
      <c r="W36" s="12">
        <f>data!AC184</f>
        <v>1.7364351551387314</v>
      </c>
      <c r="X36" s="12">
        <f>data!AD184</f>
        <v>2.7087762310169601</v>
      </c>
      <c r="Y36" s="12">
        <f>data!AE184</f>
        <v>6.3008733402282484</v>
      </c>
      <c r="Z36" s="12">
        <f>data!AF184</f>
        <v>14.113592861987476</v>
      </c>
      <c r="AA36" s="13">
        <f>data!AG184</f>
        <v>68.781747900419219</v>
      </c>
      <c r="AB36" s="70">
        <f>data!AH184</f>
        <v>0.17155123680932183</v>
      </c>
      <c r="AC36" s="51">
        <f>data!AI184</f>
        <v>0.11668765224317329</v>
      </c>
      <c r="AD36" s="51">
        <f>data!AJ184</f>
        <v>0.10478383982200373</v>
      </c>
      <c r="AE36" s="51">
        <f>data!AK184</f>
        <v>9.6402551341833675E-2</v>
      </c>
      <c r="AF36" s="51">
        <f>data!AL184</f>
        <v>9.2247986631427359E-2</v>
      </c>
      <c r="AG36" s="55">
        <f>data!AM184</f>
        <v>8.8302092402506083E-2</v>
      </c>
    </row>
    <row r="37" spans="21:39" x14ac:dyDescent="0.25">
      <c r="U37" s="83">
        <v>75</v>
      </c>
      <c r="V37" s="60">
        <f>data!AB185</f>
        <v>1.1942317477919526</v>
      </c>
      <c r="W37" s="12">
        <f>data!AC185</f>
        <v>1.8170107856376749</v>
      </c>
      <c r="X37" s="12">
        <f>data!AD185</f>
        <v>2.8861021866747389</v>
      </c>
      <c r="Y37" s="12">
        <f>data!AE185</f>
        <v>6.9265687962072304</v>
      </c>
      <c r="Z37" s="12">
        <f>data!AF185</f>
        <v>15.882222586143804</v>
      </c>
      <c r="AA37" s="13">
        <f>data!AG185</f>
        <v>80.135568375333705</v>
      </c>
      <c r="AB37" s="70">
        <f>data!AH185</f>
        <v>0.19423174779195251</v>
      </c>
      <c r="AC37" s="51">
        <f>data!AI185</f>
        <v>0.12686399059282455</v>
      </c>
      <c r="AD37" s="51">
        <f>data!AJ185</f>
        <v>0.11181152187332483</v>
      </c>
      <c r="AE37" s="51">
        <f>data!AK185</f>
        <v>0.10160502323801146</v>
      </c>
      <c r="AF37" s="51">
        <f>data!AL185</f>
        <v>9.6554890010861483E-2</v>
      </c>
      <c r="AG37" s="55">
        <f>data!AM185</f>
        <v>9.1632624318897016E-2</v>
      </c>
    </row>
    <row r="38" spans="21:39" x14ac:dyDescent="0.25">
      <c r="U38" s="83">
        <v>85</v>
      </c>
      <c r="V38" s="60">
        <f>data!AB186</f>
        <v>1.2479387141037597</v>
      </c>
      <c r="W38" s="12">
        <f>data!AC186</f>
        <v>2.0152022139989691</v>
      </c>
      <c r="X38" s="12">
        <f>data!AD186</f>
        <v>3.3602234453169131</v>
      </c>
      <c r="Y38" s="12">
        <f>data!AE186</f>
        <v>8.6841644423903315</v>
      </c>
      <c r="Z38" s="12">
        <f>data!AF186</f>
        <v>21.052752599101783</v>
      </c>
      <c r="AA38" s="13">
        <f>data!AG186</f>
        <v>115.29992661003006</v>
      </c>
      <c r="AB38" s="70">
        <f>data!AH186</f>
        <v>0.24793871410375978</v>
      </c>
      <c r="AC38" s="51">
        <f>data!AI186</f>
        <v>0.15043934545310628</v>
      </c>
      <c r="AD38" s="51">
        <f>data!AJ186</f>
        <v>0.1288515035533368</v>
      </c>
      <c r="AE38" s="51">
        <f>data!AK186</f>
        <v>0.11413136828491349</v>
      </c>
      <c r="AF38" s="51">
        <f>data!AL186</f>
        <v>0.10690486498743496</v>
      </c>
      <c r="AG38" s="55">
        <f>data!AM186</f>
        <v>9.9604682663474886E-2</v>
      </c>
    </row>
    <row r="39" spans="21:39" x14ac:dyDescent="0.25">
      <c r="U39" s="83">
        <v>90</v>
      </c>
      <c r="V39" s="60">
        <f>data!AB187</f>
        <v>1.2842834159802279</v>
      </c>
      <c r="W39" s="12">
        <f>data!AC187</f>
        <v>2.1531197802402038</v>
      </c>
      <c r="X39" s="12">
        <f>data!AD187</f>
        <v>3.7074529338984865</v>
      </c>
      <c r="Y39" s="12">
        <f>data!AE187</f>
        <v>10.080130610037116</v>
      </c>
      <c r="Z39" s="12">
        <f>data!AF187</f>
        <v>25.187398390331836</v>
      </c>
      <c r="AA39" s="13">
        <f>data!AG187</f>
        <v>147.8755624723118</v>
      </c>
      <c r="AB39" s="70">
        <f>data!AH187</f>
        <v>0.28428341598022788</v>
      </c>
      <c r="AC39" s="51">
        <f>data!AI187</f>
        <v>0.16577204860105293</v>
      </c>
      <c r="AD39" s="51">
        <f>data!AJ187</f>
        <v>0.14000712229196288</v>
      </c>
      <c r="AE39" s="51">
        <f>data!AK187</f>
        <v>0.12246629223627281</v>
      </c>
      <c r="AF39" s="51">
        <f>data!AL187</f>
        <v>0.11354073903759354</v>
      </c>
      <c r="AG39" s="55">
        <f>data!AM187</f>
        <v>0.10509071046594687</v>
      </c>
    </row>
    <row r="40" spans="21:39" x14ac:dyDescent="0.25">
      <c r="U40" s="83">
        <v>95</v>
      </c>
      <c r="V40" s="60">
        <f>data!AB188</f>
        <v>1.342046379349604</v>
      </c>
      <c r="W40" s="12">
        <f>data!AC188</f>
        <v>2.3704227688688819</v>
      </c>
      <c r="X40" s="12">
        <f>data!AD188</f>
        <v>4.3014171590943624</v>
      </c>
      <c r="Y40" s="12">
        <f>data!AE188</f>
        <v>12.304440219918463</v>
      </c>
      <c r="Z40" s="12">
        <f>data!AF188</f>
        <v>33.132949240795782</v>
      </c>
      <c r="AA40" s="13">
        <f>data!AG188</f>
        <v>210.44515134793843</v>
      </c>
      <c r="AB40" s="70">
        <f>data!AH188</f>
        <v>0.34204637934960413</v>
      </c>
      <c r="AC40" s="51">
        <f>data!AI188</f>
        <v>0.18840689266773347</v>
      </c>
      <c r="AD40" s="51">
        <f>data!AJ188</f>
        <v>0.15707405710024552</v>
      </c>
      <c r="AE40" s="51">
        <f>data!AK188</f>
        <v>0.13371291234383736</v>
      </c>
      <c r="AF40" s="51">
        <f>data!AL188</f>
        <v>0.12376457245320194</v>
      </c>
      <c r="AG40" s="55">
        <f>data!AM188</f>
        <v>0.11291700536745564</v>
      </c>
    </row>
    <row r="41" spans="21:39" x14ac:dyDescent="0.25">
      <c r="U41" s="83">
        <v>99</v>
      </c>
      <c r="V41" s="60">
        <f>data!AB189</f>
        <v>1.4533329434855891</v>
      </c>
      <c r="W41" s="12">
        <f>data!AC189</f>
        <v>2.8221083785715551</v>
      </c>
      <c r="X41" s="12">
        <f>data!AD189</f>
        <v>5.6261357936328498</v>
      </c>
      <c r="Y41" s="12">
        <f>data!AE189</f>
        <v>18.092396084664859</v>
      </c>
      <c r="Z41" s="12">
        <f>data!AF189</f>
        <v>53.279809331346733</v>
      </c>
      <c r="AA41" s="13">
        <f>data!AG189</f>
        <v>394.78019173463025</v>
      </c>
      <c r="AB41" s="70">
        <f>data!AH189</f>
        <v>0.45333294348558906</v>
      </c>
      <c r="AC41" s="51">
        <f>data!AI189</f>
        <v>0.23059384232730679</v>
      </c>
      <c r="AD41" s="51">
        <f>data!AJ189</f>
        <v>0.18855975552584026</v>
      </c>
      <c r="AE41" s="51">
        <f>data!AK189</f>
        <v>0.15577901352966772</v>
      </c>
      <c r="AF41" s="51">
        <f>data!AL189</f>
        <v>0.14170023049424119</v>
      </c>
      <c r="AG41" s="55">
        <f>data!AM189</f>
        <v>0.12700828078705839</v>
      </c>
    </row>
    <row r="42" spans="21:39" x14ac:dyDescent="0.25">
      <c r="U42" s="83">
        <v>100</v>
      </c>
      <c r="V42" s="60">
        <f>data!AB190</f>
        <v>1.75824001376173</v>
      </c>
      <c r="W42" s="12">
        <f>data!AC190</f>
        <v>4.1910872368225078</v>
      </c>
      <c r="X42" s="12">
        <f>data!AD190</f>
        <v>8.944476737224818</v>
      </c>
      <c r="Y42" s="12">
        <f>data!AE190</f>
        <v>39.018819584821898</v>
      </c>
      <c r="Z42" s="12">
        <f>data!AF190</f>
        <v>135.48975144329106</v>
      </c>
      <c r="AA42" s="13">
        <f>data!AG190</f>
        <v>1589.8838712360998</v>
      </c>
      <c r="AB42" s="70">
        <f>data!AH190</f>
        <v>0.75824001376173</v>
      </c>
      <c r="AC42" s="51">
        <f>data!AI190</f>
        <v>0.33188074429570241</v>
      </c>
      <c r="AD42" s="51">
        <f>data!AJ190</f>
        <v>0.24496027496064005</v>
      </c>
      <c r="AE42" s="51">
        <f>data!AK190</f>
        <v>0.20105724229945815</v>
      </c>
      <c r="AF42" s="51">
        <f>data!AL190</f>
        <v>0.1777782994902774</v>
      </c>
      <c r="AG42" s="55">
        <f>data!AM190</f>
        <v>0.15885022139291205</v>
      </c>
    </row>
    <row r="43" spans="21:39" x14ac:dyDescent="0.25">
      <c r="U43" s="84" t="s">
        <v>31</v>
      </c>
      <c r="V43" s="88">
        <f>data!AB191</f>
        <v>1.0885961286863413</v>
      </c>
      <c r="W43" s="14">
        <f>data!AC191</f>
        <v>1.5180516324337279</v>
      </c>
      <c r="X43" s="14">
        <f>data!AD191</f>
        <v>2.3143446764383682</v>
      </c>
      <c r="Y43" s="14">
        <f>data!AE191</f>
        <v>5.3771018569917528</v>
      </c>
      <c r="Z43" s="14">
        <f>data!AF191</f>
        <v>12.3844854941888</v>
      </c>
      <c r="AA43" s="15">
        <f>data!AG191</f>
        <v>65.763500835208788</v>
      </c>
      <c r="AB43" s="71">
        <f>data!AH191</f>
        <v>8.8596128686341313E-2</v>
      </c>
      <c r="AC43" s="57">
        <f>data!AI191</f>
        <v>8.7069494383683665E-2</v>
      </c>
      <c r="AD43" s="57">
        <f>data!AJ191</f>
        <v>8.7533901222974664E-2</v>
      </c>
      <c r="AE43" s="57">
        <f>data!AK191</f>
        <v>8.7745795221550404E-2</v>
      </c>
      <c r="AF43" s="57">
        <f>data!AL191</f>
        <v>8.7499999999999911E-2</v>
      </c>
      <c r="AG43" s="58">
        <f>data!AM191</f>
        <v>8.7325813565126087E-2</v>
      </c>
    </row>
    <row r="46" spans="21:39" x14ac:dyDescent="0.25">
      <c r="U46" s="112" t="s">
        <v>28</v>
      </c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4"/>
    </row>
    <row r="47" spans="21:39" x14ac:dyDescent="0.25">
      <c r="U47" s="5"/>
      <c r="AH47" s="89"/>
      <c r="AM47" s="6"/>
    </row>
    <row r="48" spans="21:39" x14ac:dyDescent="0.25">
      <c r="U48" s="5"/>
      <c r="V48" s="109" t="s">
        <v>13</v>
      </c>
      <c r="W48" s="110"/>
      <c r="X48" s="110"/>
      <c r="Y48" s="110"/>
      <c r="Z48" s="110"/>
      <c r="AA48" s="111"/>
      <c r="AB48" s="109" t="s">
        <v>14</v>
      </c>
      <c r="AC48" s="110"/>
      <c r="AD48" s="110"/>
      <c r="AE48" s="110"/>
      <c r="AF48" s="110"/>
      <c r="AG48" s="111"/>
      <c r="AH48" s="109" t="s">
        <v>29</v>
      </c>
      <c r="AI48" s="110"/>
      <c r="AJ48" s="110"/>
      <c r="AK48" s="110"/>
      <c r="AL48" s="110"/>
      <c r="AM48" s="111"/>
    </row>
    <row r="49" spans="21:39" x14ac:dyDescent="0.25">
      <c r="U49" s="96" t="s">
        <v>12</v>
      </c>
      <c r="V49" s="93">
        <v>1</v>
      </c>
      <c r="W49" s="94">
        <v>5</v>
      </c>
      <c r="X49" s="94">
        <v>10</v>
      </c>
      <c r="Y49" s="94">
        <v>20</v>
      </c>
      <c r="Z49" s="94">
        <v>30</v>
      </c>
      <c r="AA49" s="95">
        <v>50</v>
      </c>
      <c r="AB49" s="93">
        <v>1</v>
      </c>
      <c r="AC49" s="94">
        <v>5</v>
      </c>
      <c r="AD49" s="94">
        <v>10</v>
      </c>
      <c r="AE49" s="94">
        <v>20</v>
      </c>
      <c r="AF49" s="94">
        <v>30</v>
      </c>
      <c r="AG49" s="95">
        <v>50</v>
      </c>
      <c r="AH49" s="97">
        <v>1</v>
      </c>
      <c r="AI49" s="98">
        <v>5</v>
      </c>
      <c r="AJ49" s="98">
        <v>10</v>
      </c>
      <c r="AK49" s="98">
        <v>20</v>
      </c>
      <c r="AL49" s="98">
        <v>30</v>
      </c>
      <c r="AM49" s="99">
        <v>50</v>
      </c>
    </row>
    <row r="50" spans="21:39" x14ac:dyDescent="0.25">
      <c r="U50" s="82">
        <v>0</v>
      </c>
      <c r="V50" s="59">
        <f>data!AB192</f>
        <v>0.48062658617840232</v>
      </c>
      <c r="W50" s="16">
        <f>data!AC192</f>
        <v>0.27679574369181592</v>
      </c>
      <c r="X50" s="16">
        <f>data!AD192</f>
        <v>0.32551492561711898</v>
      </c>
      <c r="Y50" s="16">
        <f>data!AE192</f>
        <v>0.31569423961882376</v>
      </c>
      <c r="Z50" s="16">
        <f>data!AF192</f>
        <v>0.56447075855408935</v>
      </c>
      <c r="AA50" s="17">
        <f>data!AG192</f>
        <v>0.85268141986525137</v>
      </c>
      <c r="AB50" s="69">
        <f>data!AH192</f>
        <v>-0.51937341382159774</v>
      </c>
      <c r="AC50" s="53">
        <f>data!AI192</f>
        <v>-0.22655064516461121</v>
      </c>
      <c r="AD50" s="53">
        <f>data!AJ192</f>
        <v>-0.1061655468431103</v>
      </c>
      <c r="AE50" s="53">
        <f>data!AK192</f>
        <v>-5.6018826628662644E-2</v>
      </c>
      <c r="AF50" s="53">
        <f>data!AL192</f>
        <v>-1.8881688021545662E-2</v>
      </c>
      <c r="AG50" s="54">
        <f>data!AM192</f>
        <v>-3.1823113437969841E-3</v>
      </c>
      <c r="AH50" s="20" t="str">
        <f>data!AN192</f>
        <v>Heston</v>
      </c>
      <c r="AI50" s="20" t="str">
        <f>data!AO192</f>
        <v>SLV2</v>
      </c>
      <c r="AJ50" s="20" t="str">
        <f>data!AP192</f>
        <v>SLV2</v>
      </c>
      <c r="AK50" s="20" t="str">
        <f>data!AQ192</f>
        <v>SLV2</v>
      </c>
      <c r="AL50" s="20" t="str">
        <f>data!AR192</f>
        <v>SLV2</v>
      </c>
      <c r="AM50" s="11" t="str">
        <f>data!AS192</f>
        <v>SLV2</v>
      </c>
    </row>
    <row r="51" spans="21:39" x14ac:dyDescent="0.25">
      <c r="U51" s="83">
        <v>1</v>
      </c>
      <c r="V51" s="60">
        <f>data!AB193</f>
        <v>0.71296220576592273</v>
      </c>
      <c r="W51" s="12">
        <f>data!AC193</f>
        <v>0.64063563312836147</v>
      </c>
      <c r="X51" s="12">
        <f>data!AD193</f>
        <v>0.70653194395223884</v>
      </c>
      <c r="Y51" s="12">
        <f>data!AE193</f>
        <v>0.99423902245339979</v>
      </c>
      <c r="Z51" s="12">
        <f>data!AF193</f>
        <v>1.545426821450848</v>
      </c>
      <c r="AA51" s="13">
        <f>data!AG193</f>
        <v>4.1546633043294694</v>
      </c>
      <c r="AB51" s="70">
        <f>data!AH193</f>
        <v>-0.28703779423407727</v>
      </c>
      <c r="AC51" s="51">
        <f>data!AI193</f>
        <v>-8.5208294375604399E-2</v>
      </c>
      <c r="AD51" s="51">
        <f>data!AJ193</f>
        <v>-3.4142224896640871E-2</v>
      </c>
      <c r="AE51" s="51">
        <f>data!AK193</f>
        <v>-2.8884007706209136E-4</v>
      </c>
      <c r="AF51" s="51">
        <f>data!AL193</f>
        <v>1.4615785523996117E-2</v>
      </c>
      <c r="AG51" s="55">
        <f>data!AM193</f>
        <v>2.8894194369663229E-2</v>
      </c>
      <c r="AH51" s="20" t="str">
        <f>data!AN193</f>
        <v>Heston</v>
      </c>
      <c r="AI51" s="20" t="str">
        <f>data!AO193</f>
        <v>SLV2</v>
      </c>
      <c r="AJ51" s="20" t="str">
        <f>data!AP193</f>
        <v>SLV2</v>
      </c>
      <c r="AK51" s="20" t="str">
        <f>data!AQ193</f>
        <v>SLV2</v>
      </c>
      <c r="AL51" s="20" t="str">
        <f>data!AR193</f>
        <v>SLV2</v>
      </c>
      <c r="AM51" s="11" t="str">
        <f>data!AS193</f>
        <v>SLV2</v>
      </c>
    </row>
    <row r="52" spans="21:39" x14ac:dyDescent="0.25">
      <c r="U52" s="83">
        <v>5</v>
      </c>
      <c r="V52" s="60">
        <f>data!AB194</f>
        <v>0.83202965908951154</v>
      </c>
      <c r="W52" s="12">
        <f>data!AC194</f>
        <v>0.84203963548948757</v>
      </c>
      <c r="X52" s="12">
        <f>data!AD194</f>
        <v>1.0221947054377647</v>
      </c>
      <c r="Y52" s="12">
        <f>data!AE194</f>
        <v>1.6191248692175382</v>
      </c>
      <c r="Z52" s="12">
        <f>data!AF194</f>
        <v>2.7279663137727108</v>
      </c>
      <c r="AA52" s="13">
        <f>data!AG194</f>
        <v>8.6259660605602182</v>
      </c>
      <c r="AB52" s="70">
        <f>data!AH194</f>
        <v>-0.16797034091048846</v>
      </c>
      <c r="AC52" s="51">
        <f>data!AI194</f>
        <v>-3.3801170745890952E-2</v>
      </c>
      <c r="AD52" s="51">
        <f>data!AJ194</f>
        <v>2.1976099891720668E-3</v>
      </c>
      <c r="AE52" s="51">
        <f>data!AK194</f>
        <v>2.438690273175137E-2</v>
      </c>
      <c r="AF52" s="51">
        <f>data!AL194</f>
        <v>3.4017685307903278E-2</v>
      </c>
      <c r="AG52" s="55">
        <f>data!AM194</f>
        <v>4.4037636683045056E-2</v>
      </c>
      <c r="AH52" s="20" t="str">
        <f>data!AN194</f>
        <v>SLV2</v>
      </c>
      <c r="AI52" s="20" t="str">
        <f>data!AO194</f>
        <v>SLV2</v>
      </c>
      <c r="AJ52" s="20" t="str">
        <f>data!AP194</f>
        <v>SLV2</v>
      </c>
      <c r="AK52" s="20" t="str">
        <f>data!AQ194</f>
        <v>SLV2</v>
      </c>
      <c r="AL52" s="20" t="str">
        <f>data!AR194</f>
        <v>SLV2</v>
      </c>
      <c r="AM52" s="11" t="str">
        <f>data!AS194</f>
        <v>SLV2</v>
      </c>
    </row>
    <row r="53" spans="21:39" x14ac:dyDescent="0.25">
      <c r="U53" s="83">
        <v>10</v>
      </c>
      <c r="V53" s="60">
        <f>data!AB195</f>
        <v>0.89420653822946949</v>
      </c>
      <c r="W53" s="12">
        <f>data!AC195</f>
        <v>0.98486967779956658</v>
      </c>
      <c r="X53" s="12">
        <f>data!AD195</f>
        <v>1.2234229170020376</v>
      </c>
      <c r="Y53" s="12">
        <f>data!AE195</f>
        <v>2.0974448420624241</v>
      </c>
      <c r="Z53" s="12">
        <f>data!AF195</f>
        <v>3.739976987961632</v>
      </c>
      <c r="AA53" s="13">
        <f>data!AG195</f>
        <v>12.775417183801562</v>
      </c>
      <c r="AB53" s="70">
        <f>data!AH195</f>
        <v>-0.10579346177053051</v>
      </c>
      <c r="AC53" s="51">
        <f>data!AI195</f>
        <v>-3.0445466126942655E-3</v>
      </c>
      <c r="AD53" s="51">
        <f>data!AJ195</f>
        <v>2.036995241943429E-2</v>
      </c>
      <c r="AE53" s="51">
        <f>data!AK195</f>
        <v>3.7730371300191745E-2</v>
      </c>
      <c r="AF53" s="51">
        <f>data!AL195</f>
        <v>4.4950290391379877E-2</v>
      </c>
      <c r="AG53" s="55">
        <f>data!AM195</f>
        <v>5.2270758117185956E-2</v>
      </c>
      <c r="AH53" s="20" t="str">
        <f>data!AN195</f>
        <v>SLV2</v>
      </c>
      <c r="AI53" s="20" t="str">
        <f>data!AO195</f>
        <v>SLV2</v>
      </c>
      <c r="AJ53" s="20" t="str">
        <f>data!AP195</f>
        <v>SLV2</v>
      </c>
      <c r="AK53" s="20" t="str">
        <f>data!AQ195</f>
        <v>SLV2</v>
      </c>
      <c r="AL53" s="20" t="str">
        <f>data!AR195</f>
        <v>SLV2</v>
      </c>
      <c r="AM53" s="11" t="str">
        <f>data!AS195</f>
        <v>SLV2</v>
      </c>
    </row>
    <row r="54" spans="21:39" x14ac:dyDescent="0.25">
      <c r="U54" s="83">
        <v>15</v>
      </c>
      <c r="V54" s="60">
        <f>data!AB196</f>
        <v>0.93222303929811823</v>
      </c>
      <c r="W54" s="12">
        <f>data!AC196</f>
        <v>1.0733161766117441</v>
      </c>
      <c r="X54" s="12">
        <f>data!AD196</f>
        <v>1.3805113315301352</v>
      </c>
      <c r="Y54" s="12">
        <f>data!AE196</f>
        <v>2.4617607695233961</v>
      </c>
      <c r="Z54" s="12">
        <f>data!AF196</f>
        <v>4.5498428979416543</v>
      </c>
      <c r="AA54" s="13">
        <f>data!AG196</f>
        <v>16.490122543616209</v>
      </c>
      <c r="AB54" s="70">
        <f>data!AH196</f>
        <v>-6.7776960701881772E-2</v>
      </c>
      <c r="AC54" s="51">
        <f>data!AI196</f>
        <v>1.425121116028838E-2</v>
      </c>
      <c r="AD54" s="51">
        <f>data!AJ196</f>
        <v>3.2770912127567886E-2</v>
      </c>
      <c r="AE54" s="51">
        <f>data!AK196</f>
        <v>4.6073721593391515E-2</v>
      </c>
      <c r="AF54" s="51">
        <f>data!AL196</f>
        <v>5.1800113568063466E-2</v>
      </c>
      <c r="AG54" s="55">
        <f>data!AM196</f>
        <v>5.7656097906744419E-2</v>
      </c>
      <c r="AH54" s="20" t="str">
        <f>data!AN196</f>
        <v>SLV2</v>
      </c>
      <c r="AI54" s="20" t="str">
        <f>data!AO196</f>
        <v>SLV2</v>
      </c>
      <c r="AJ54" s="20" t="str">
        <f>data!AP196</f>
        <v>SLV2</v>
      </c>
      <c r="AK54" s="20" t="str">
        <f>data!AQ196</f>
        <v>SLV2</v>
      </c>
      <c r="AL54" s="20" t="str">
        <f>data!AR196</f>
        <v>SLV2</v>
      </c>
      <c r="AM54" s="11" t="str">
        <f>data!AS196</f>
        <v>SLV2</v>
      </c>
    </row>
    <row r="55" spans="21:39" x14ac:dyDescent="0.25">
      <c r="U55" s="83">
        <v>25</v>
      </c>
      <c r="V55" s="60">
        <f>data!AB197</f>
        <v>0.994051277497223</v>
      </c>
      <c r="W55" s="12">
        <f>data!AC197</f>
        <v>1.2232260835138995</v>
      </c>
      <c r="X55" s="12">
        <f>data!AD197</f>
        <v>1.6432734613340914</v>
      </c>
      <c r="Y55" s="12">
        <f>data!AE197</f>
        <v>3.1138519174679162</v>
      </c>
      <c r="Z55" s="12">
        <f>data!AF197</f>
        <v>6.0438084417274913</v>
      </c>
      <c r="AA55" s="13">
        <f>data!AG197</f>
        <v>23.610328345840038</v>
      </c>
      <c r="AB55" s="70">
        <f>data!AH197</f>
        <v>-5.9487225027770041E-3</v>
      </c>
      <c r="AC55" s="51">
        <f>data!AI197</f>
        <v>4.1121335878650855E-2</v>
      </c>
      <c r="AD55" s="51">
        <f>data!AJ197</f>
        <v>5.09232111234732E-2</v>
      </c>
      <c r="AE55" s="51">
        <f>data!AK197</f>
        <v>5.8436718761344375E-2</v>
      </c>
      <c r="AF55" s="51">
        <f>data!AL197</f>
        <v>6.1802368345021286E-2</v>
      </c>
      <c r="AG55" s="55">
        <f>data!AM197</f>
        <v>6.5275749282227347E-2</v>
      </c>
      <c r="AH55" s="20" t="str">
        <f>data!AN197</f>
        <v>SLV2</v>
      </c>
      <c r="AI55" s="20" t="str">
        <f>data!AO197</f>
        <v>SLV2</v>
      </c>
      <c r="AJ55" s="20" t="str">
        <f>data!AP197</f>
        <v>SLV2</v>
      </c>
      <c r="AK55" s="20" t="str">
        <f>data!AQ197</f>
        <v>SLV2</v>
      </c>
      <c r="AL55" s="20" t="str">
        <f>data!AR197</f>
        <v>SLV2</v>
      </c>
      <c r="AM55" s="11" t="str">
        <f>data!AS197</f>
        <v>SLV2</v>
      </c>
    </row>
    <row r="56" spans="21:39" x14ac:dyDescent="0.25">
      <c r="U56" s="83">
        <v>30</v>
      </c>
      <c r="V56" s="60">
        <f>data!AB198</f>
        <v>1.0184419478794104</v>
      </c>
      <c r="W56" s="12">
        <f>data!AC198</f>
        <v>1.2816571869391824</v>
      </c>
      <c r="X56" s="12">
        <f>data!AD198</f>
        <v>1.7554586947059241</v>
      </c>
      <c r="Y56" s="12">
        <f>data!AE198</f>
        <v>3.4149899225436102</v>
      </c>
      <c r="Z56" s="12">
        <f>data!AF198</f>
        <v>6.8431338808124762</v>
      </c>
      <c r="AA56" s="13">
        <f>data!AG198</f>
        <v>27.557676279981155</v>
      </c>
      <c r="AB56" s="70">
        <f>data!AH198</f>
        <v>1.8441947879410447E-2</v>
      </c>
      <c r="AC56" s="51">
        <f>data!AI198</f>
        <v>5.0883021462299505E-2</v>
      </c>
      <c r="AD56" s="51">
        <f>data!AJ198</f>
        <v>5.7886467130050967E-2</v>
      </c>
      <c r="AE56" s="51">
        <f>data!AK198</f>
        <v>6.3333438577106937E-2</v>
      </c>
      <c r="AF56" s="51">
        <f>data!AL198</f>
        <v>6.6207748964354884E-2</v>
      </c>
      <c r="AG56" s="55">
        <f>data!AM198</f>
        <v>6.8574612514836542E-2</v>
      </c>
      <c r="AH56" s="20" t="str">
        <f>data!AN198</f>
        <v>SLV2</v>
      </c>
      <c r="AI56" s="20" t="str">
        <f>data!AO198</f>
        <v>SLV2</v>
      </c>
      <c r="AJ56" s="20" t="str">
        <f>data!AP198</f>
        <v>SLV2</v>
      </c>
      <c r="AK56" s="20" t="str">
        <f>data!AQ198</f>
        <v>SLV2</v>
      </c>
      <c r="AL56" s="20" t="str">
        <f>data!AR198</f>
        <v>SLV2</v>
      </c>
      <c r="AM56" s="11" t="str">
        <f>data!AS198</f>
        <v>SLV2</v>
      </c>
    </row>
    <row r="57" spans="21:39" x14ac:dyDescent="0.25">
      <c r="U57" s="83">
        <v>50</v>
      </c>
      <c r="V57" s="60">
        <f>data!AB199</f>
        <v>1.0930674117639465</v>
      </c>
      <c r="W57" s="12">
        <f>data!AC199</f>
        <v>1.4786992276815745</v>
      </c>
      <c r="X57" s="12">
        <f>data!AD199</f>
        <v>2.1463232916194532</v>
      </c>
      <c r="Y57" s="12">
        <f>data!AE199</f>
        <v>4.4718206657442305</v>
      </c>
      <c r="Z57" s="12">
        <f>data!AF199</f>
        <v>9.2285161693215336</v>
      </c>
      <c r="AA57" s="13">
        <f>data!AG199</f>
        <v>39.984717541156236</v>
      </c>
      <c r="AB57" s="70">
        <f>data!AH199</f>
        <v>9.3067411763946506E-2</v>
      </c>
      <c r="AC57" s="51">
        <f>data!AI199</f>
        <v>8.1363297119636191E-2</v>
      </c>
      <c r="AD57" s="51">
        <f>data!AJ199</f>
        <v>7.9336441128789681E-2</v>
      </c>
      <c r="AE57" s="51">
        <f>data!AK199</f>
        <v>7.7720730265909088E-2</v>
      </c>
      <c r="AF57" s="51">
        <f>data!AL199</f>
        <v>7.6823975337825479E-2</v>
      </c>
      <c r="AG57" s="55">
        <f>data!AM199</f>
        <v>7.6453291820422542E-2</v>
      </c>
      <c r="AH57" s="20"/>
      <c r="AI57" s="20"/>
      <c r="AJ57" s="20"/>
      <c r="AK57" s="20"/>
      <c r="AL57" s="20"/>
      <c r="AM57" s="11"/>
    </row>
    <row r="58" spans="21:39" x14ac:dyDescent="0.25">
      <c r="U58" s="83">
        <v>70</v>
      </c>
      <c r="V58" s="60">
        <f>data!AB200</f>
        <v>1.1681510297923903</v>
      </c>
      <c r="W58" s="12">
        <f>data!AC200</f>
        <v>1.727150959330835</v>
      </c>
      <c r="X58" s="12">
        <f>data!AD200</f>
        <v>2.7008105287243107</v>
      </c>
      <c r="Y58" s="12">
        <f>data!AE200</f>
        <v>6.1387917018149718</v>
      </c>
      <c r="Z58" s="12">
        <f>data!AF200</f>
        <v>13.503567776314577</v>
      </c>
      <c r="AA58" s="13">
        <f>data!AG200</f>
        <v>62.705950101795388</v>
      </c>
      <c r="AB58" s="70">
        <f>data!AH200</f>
        <v>0.16815102979239027</v>
      </c>
      <c r="AC58" s="51">
        <f>data!AI200</f>
        <v>0.11549097167063604</v>
      </c>
      <c r="AD58" s="51">
        <f>data!AJ200</f>
        <v>0.1044585251474186</v>
      </c>
      <c r="AE58" s="51">
        <f>data!AK200</f>
        <v>9.497485176260656E-2</v>
      </c>
      <c r="AF58" s="51">
        <f>data!AL200</f>
        <v>9.0640492001758499E-2</v>
      </c>
      <c r="AG58" s="55">
        <f>data!AM200</f>
        <v>8.6290984143114535E-2</v>
      </c>
      <c r="AH58" s="20" t="str">
        <f>data!AN200</f>
        <v>Heston</v>
      </c>
      <c r="AI58" s="20" t="str">
        <f>data!AO200</f>
        <v>SLV2</v>
      </c>
      <c r="AJ58" s="20" t="str">
        <f>data!AP200</f>
        <v>RSLN2</v>
      </c>
      <c r="AK58" s="20" t="str">
        <f>data!AQ200</f>
        <v>RSLN2</v>
      </c>
      <c r="AL58" s="20" t="str">
        <f>data!AR200</f>
        <v>RSLN2</v>
      </c>
      <c r="AM58" s="11" t="str">
        <f>data!AS200</f>
        <v>RSLN2</v>
      </c>
    </row>
    <row r="59" spans="21:39" x14ac:dyDescent="0.25">
      <c r="U59" s="83">
        <v>75</v>
      </c>
      <c r="V59" s="60">
        <f>data!AB201</f>
        <v>1.1928363034880822</v>
      </c>
      <c r="W59" s="12">
        <f>data!AC201</f>
        <v>1.7987982989261788</v>
      </c>
      <c r="X59" s="12">
        <f>data!AD201</f>
        <v>2.8616291621121217</v>
      </c>
      <c r="Y59" s="12">
        <f>data!AE201</f>
        <v>6.7951405739648427</v>
      </c>
      <c r="Z59" s="12">
        <f>data!AF201</f>
        <v>15.525903539398172</v>
      </c>
      <c r="AA59" s="13">
        <f>data!AG201</f>
        <v>74.112269132299417</v>
      </c>
      <c r="AB59" s="70">
        <f>data!AH201</f>
        <v>0.19283630348808223</v>
      </c>
      <c r="AC59" s="51">
        <f>data!AI201</f>
        <v>0.1245958942869303</v>
      </c>
      <c r="AD59" s="51">
        <f>data!AJ201</f>
        <v>0.11086513202870063</v>
      </c>
      <c r="AE59" s="51">
        <f>data!AK201</f>
        <v>0.10055036529038741</v>
      </c>
      <c r="AF59" s="51">
        <f>data!AL201</f>
        <v>9.5725821287201196E-2</v>
      </c>
      <c r="AG59" s="55">
        <f>data!AM201</f>
        <v>8.9927981324261053E-2</v>
      </c>
      <c r="AH59" s="20" t="str">
        <f>data!AN201</f>
        <v>Heston</v>
      </c>
      <c r="AI59" s="20" t="str">
        <f>data!AO201</f>
        <v>SLV2</v>
      </c>
      <c r="AJ59" s="20" t="str">
        <f>data!AP201</f>
        <v>SLV2</v>
      </c>
      <c r="AK59" s="20" t="str">
        <f>data!AQ201</f>
        <v>RSLN2</v>
      </c>
      <c r="AL59" s="20" t="str">
        <f>data!AR201</f>
        <v>RSLN2</v>
      </c>
      <c r="AM59" s="11" t="str">
        <f>data!AS201</f>
        <v>RSLN2</v>
      </c>
    </row>
    <row r="60" spans="21:39" x14ac:dyDescent="0.25">
      <c r="U60" s="83">
        <v>85</v>
      </c>
      <c r="V60" s="60">
        <f>data!AB202</f>
        <v>1.2435463366973463</v>
      </c>
      <c r="W60" s="12">
        <f>data!AC202</f>
        <v>1.9688083597641772</v>
      </c>
      <c r="X60" s="12">
        <f>data!AD202</f>
        <v>3.2725411522474395</v>
      </c>
      <c r="Y60" s="12">
        <f>data!AE202</f>
        <v>8.4132784997511276</v>
      </c>
      <c r="Z60" s="12">
        <f>data!AF202</f>
        <v>20.392671691664692</v>
      </c>
      <c r="AA60" s="13">
        <f>data!AG202</f>
        <v>112.7765124093246</v>
      </c>
      <c r="AB60" s="70">
        <f>data!AH202</f>
        <v>0.24354633669734627</v>
      </c>
      <c r="AC60" s="51">
        <f>data!AI202</f>
        <v>0.1450928131508562</v>
      </c>
      <c r="AD60" s="51">
        <f>data!AJ202</f>
        <v>0.12587068595657835</v>
      </c>
      <c r="AE60" s="51">
        <f>data!AK202</f>
        <v>0.11236742740079375</v>
      </c>
      <c r="AF60" s="51">
        <f>data!AL202</f>
        <v>0.10573011409517608</v>
      </c>
      <c r="AG60" s="55">
        <f>data!AM202</f>
        <v>9.9118133968034261E-2</v>
      </c>
      <c r="AH60" s="20" t="str">
        <f>data!AN202</f>
        <v>SLV2</v>
      </c>
      <c r="AI60" s="20" t="str">
        <f>data!AO202</f>
        <v>SLV2</v>
      </c>
      <c r="AJ60" s="20" t="str">
        <f>data!AP202</f>
        <v>SLV2</v>
      </c>
      <c r="AK60" s="20" t="str">
        <f>data!AQ202</f>
        <v>SLV2</v>
      </c>
      <c r="AL60" s="20" t="str">
        <f>data!AR202</f>
        <v>SLV2</v>
      </c>
      <c r="AM60" s="11" t="str">
        <f>data!AS202</f>
        <v>RSLN2</v>
      </c>
    </row>
    <row r="61" spans="21:39" x14ac:dyDescent="0.25">
      <c r="U61" s="83">
        <v>90</v>
      </c>
      <c r="V61" s="60">
        <f>data!AB203</f>
        <v>1.2781416788914115</v>
      </c>
      <c r="W61" s="12">
        <f>data!AC203</f>
        <v>2.0893947151219927</v>
      </c>
      <c r="X61" s="12">
        <f>data!AD203</f>
        <v>3.5837463992830538</v>
      </c>
      <c r="Y61" s="12">
        <f>data!AE203</f>
        <v>9.5883768943395324</v>
      </c>
      <c r="Z61" s="12">
        <f>data!AF203</f>
        <v>23.931195348044049</v>
      </c>
      <c r="AA61" s="13">
        <f>data!AG203</f>
        <v>142.63173384170284</v>
      </c>
      <c r="AB61" s="70">
        <f>data!AH203</f>
        <v>0.2781416788914115</v>
      </c>
      <c r="AC61" s="51">
        <f>data!AI203</f>
        <v>0.15878829142271411</v>
      </c>
      <c r="AD61" s="51">
        <f>data!AJ203</f>
        <v>0.13614490950539793</v>
      </c>
      <c r="AE61" s="51">
        <f>data!AK203</f>
        <v>0.11966281420942759</v>
      </c>
      <c r="AF61" s="51">
        <f>data!AL203</f>
        <v>0.11164336384111562</v>
      </c>
      <c r="AG61" s="55">
        <f>data!AM203</f>
        <v>0.1042930101815509</v>
      </c>
      <c r="AH61" s="20" t="str">
        <f>data!AN203</f>
        <v>SLV2</v>
      </c>
      <c r="AI61" s="20" t="str">
        <f>data!AO203</f>
        <v>SLV2</v>
      </c>
      <c r="AJ61" s="20" t="str">
        <f>data!AP203</f>
        <v>SLV2</v>
      </c>
      <c r="AK61" s="20" t="str">
        <f>data!AQ203</f>
        <v>SLV2</v>
      </c>
      <c r="AL61" s="20" t="str">
        <f>data!AR203</f>
        <v>SLV2</v>
      </c>
      <c r="AM61" s="11" t="str">
        <f>data!AS203</f>
        <v>SLV2</v>
      </c>
    </row>
    <row r="62" spans="21:39" x14ac:dyDescent="0.25">
      <c r="U62" s="83">
        <v>95</v>
      </c>
      <c r="V62" s="60">
        <f>data!AB204</f>
        <v>1.3291979092165356</v>
      </c>
      <c r="W62" s="12">
        <f>data!AC204</f>
        <v>2.2841891996853647</v>
      </c>
      <c r="X62" s="12">
        <f>data!AD204</f>
        <v>4.0797057459442696</v>
      </c>
      <c r="Y62" s="12">
        <f>data!AE204</f>
        <v>11.430271316999368</v>
      </c>
      <c r="Z62" s="12">
        <f>data!AF204</f>
        <v>30.684865158021775</v>
      </c>
      <c r="AA62" s="13">
        <f>data!AG204</f>
        <v>195.71945912576567</v>
      </c>
      <c r="AB62" s="70">
        <f>data!AH204</f>
        <v>0.32919790921653558</v>
      </c>
      <c r="AC62" s="51">
        <f>data!AI204</f>
        <v>0.17963164568535528</v>
      </c>
      <c r="AD62" s="51">
        <f>data!AJ204</f>
        <v>0.15096703207134188</v>
      </c>
      <c r="AE62" s="51">
        <f>data!AK204</f>
        <v>0.12954315203201672</v>
      </c>
      <c r="AF62" s="51">
        <f>data!AL204</f>
        <v>0.12089295778442111</v>
      </c>
      <c r="AG62" s="55">
        <f>data!AM204</f>
        <v>0.11130349487582514</v>
      </c>
      <c r="AH62" s="20" t="str">
        <f>data!AN204</f>
        <v>SLV2</v>
      </c>
      <c r="AI62" s="20" t="str">
        <f>data!AO204</f>
        <v>SLV2</v>
      </c>
      <c r="AJ62" s="20" t="str">
        <f>data!AP204</f>
        <v>SLV2</v>
      </c>
      <c r="AK62" s="20" t="str">
        <f>data!AQ204</f>
        <v>SLV2</v>
      </c>
      <c r="AL62" s="20" t="str">
        <f>data!AR204</f>
        <v>SLV2</v>
      </c>
      <c r="AM62" s="11" t="str">
        <f>data!AS204</f>
        <v>SLV2</v>
      </c>
    </row>
    <row r="63" spans="21:39" x14ac:dyDescent="0.25">
      <c r="U63" s="83">
        <v>99</v>
      </c>
      <c r="V63" s="60">
        <f>data!AB205</f>
        <v>1.4242698150404032</v>
      </c>
      <c r="W63" s="12">
        <f>data!AC205</f>
        <v>2.6686794668498774</v>
      </c>
      <c r="X63" s="12">
        <f>data!AD205</f>
        <v>5.0961559916273744</v>
      </c>
      <c r="Y63" s="12">
        <f>data!AE205</f>
        <v>15.834943157998374</v>
      </c>
      <c r="Z63" s="12">
        <f>data!AF205</f>
        <v>45.168637339616609</v>
      </c>
      <c r="AA63" s="13">
        <f>data!AG205</f>
        <v>333.02140756885495</v>
      </c>
      <c r="AB63" s="70">
        <f>data!AH205</f>
        <v>0.42426981504040318</v>
      </c>
      <c r="AC63" s="51">
        <f>data!AI205</f>
        <v>0.21691230573445708</v>
      </c>
      <c r="AD63" s="51">
        <f>data!AJ205</f>
        <v>0.17685856200855277</v>
      </c>
      <c r="AE63" s="51">
        <f>data!AK205</f>
        <v>0.14810293041350686</v>
      </c>
      <c r="AF63" s="51">
        <f>data!AL205</f>
        <v>0.13543226963171029</v>
      </c>
      <c r="AG63" s="55">
        <f>data!AM205</f>
        <v>0.12318021074799312</v>
      </c>
      <c r="AH63" s="20" t="str">
        <f>data!AN205</f>
        <v>SLV2</v>
      </c>
      <c r="AI63" s="20" t="str">
        <f>data!AO205</f>
        <v>SLV2</v>
      </c>
      <c r="AJ63" s="20" t="str">
        <f>data!AP205</f>
        <v>SLV2</v>
      </c>
      <c r="AK63" s="20" t="str">
        <f>data!AQ205</f>
        <v>SLV2</v>
      </c>
      <c r="AL63" s="20" t="str">
        <f>data!AR205</f>
        <v>SLV2</v>
      </c>
      <c r="AM63" s="11" t="str">
        <f>data!AS205</f>
        <v>SLV2</v>
      </c>
    </row>
    <row r="64" spans="21:39" x14ac:dyDescent="0.25">
      <c r="U64" s="83">
        <v>100</v>
      </c>
      <c r="V64" s="60">
        <f>data!AB206</f>
        <v>1.6694362963854337</v>
      </c>
      <c r="W64" s="12">
        <f>data!AC206</f>
        <v>3.7499370842376849</v>
      </c>
      <c r="X64" s="12">
        <f>data!AD206</f>
        <v>8.0117863620855356</v>
      </c>
      <c r="Y64" s="12">
        <f>data!AE206</f>
        <v>29.198012331132201</v>
      </c>
      <c r="Z64" s="12">
        <f>data!AF206</f>
        <v>99.484048095048507</v>
      </c>
      <c r="AA64" s="13">
        <f>data!AG206</f>
        <v>1019.6233398265574</v>
      </c>
      <c r="AB64" s="70">
        <f>data!AH206</f>
        <v>0.66943629638543367</v>
      </c>
      <c r="AC64" s="51">
        <f>data!AI206</f>
        <v>0.30258117148401609</v>
      </c>
      <c r="AD64" s="51">
        <f>data!AJ206</f>
        <v>0.23132567712551189</v>
      </c>
      <c r="AE64" s="51">
        <f>data!AK206</f>
        <v>0.1837709126521172</v>
      </c>
      <c r="AF64" s="51">
        <f>data!AL206</f>
        <v>0.16571338084982656</v>
      </c>
      <c r="AG64" s="55">
        <f>data!AM206</f>
        <v>0.14859995614638</v>
      </c>
      <c r="AH64" s="20" t="str">
        <f>data!AN206</f>
        <v>SLV2</v>
      </c>
      <c r="AI64" s="20" t="str">
        <f>data!AO206</f>
        <v>Heston + Jump</v>
      </c>
      <c r="AJ64" s="20" t="str">
        <f>data!AP206</f>
        <v>SLV2</v>
      </c>
      <c r="AK64" s="20" t="str">
        <f>data!AQ206</f>
        <v>SLV2</v>
      </c>
      <c r="AL64" s="20" t="str">
        <f>data!AR206</f>
        <v>SLV2</v>
      </c>
      <c r="AM64" s="11" t="str">
        <f>data!AS206</f>
        <v>SLV2</v>
      </c>
    </row>
    <row r="65" spans="21:39" x14ac:dyDescent="0.25">
      <c r="U65" s="84" t="s">
        <v>31</v>
      </c>
      <c r="V65" s="88">
        <f>data!AB207</f>
        <v>1.0885961286863413</v>
      </c>
      <c r="W65" s="14">
        <f>data!AC207</f>
        <v>1.5180552261975551</v>
      </c>
      <c r="X65" s="14">
        <f>data!AD207</f>
        <v>2.3143661050471289</v>
      </c>
      <c r="Y65" s="14">
        <f>data!AE207</f>
        <v>5.3771221381752108</v>
      </c>
      <c r="Z65" s="14">
        <f>data!AF207</f>
        <v>12.384485494188819</v>
      </c>
      <c r="AA65" s="15">
        <f>data!AG207</f>
        <v>65.765503523426943</v>
      </c>
      <c r="AB65" s="71">
        <f>data!AH207</f>
        <v>8.8596128686341313E-2</v>
      </c>
      <c r="AC65" s="57">
        <f>data!AI207</f>
        <v>8.7069494383683665E-2</v>
      </c>
      <c r="AD65" s="57">
        <f>data!AJ207</f>
        <v>8.7533901222974664E-2</v>
      </c>
      <c r="AE65" s="57">
        <f>data!AK207</f>
        <v>8.7745795221550404E-2</v>
      </c>
      <c r="AF65" s="57">
        <f>data!AL207</f>
        <v>8.7499999999999911E-2</v>
      </c>
      <c r="AG65" s="58">
        <f>data!AM207</f>
        <v>8.7325813565126087E-2</v>
      </c>
      <c r="AH65" s="44"/>
      <c r="AI65" s="44"/>
      <c r="AJ65" s="44"/>
      <c r="AK65" s="44"/>
      <c r="AL65" s="44"/>
      <c r="AM65" s="24"/>
    </row>
  </sheetData>
  <mergeCells count="41">
    <mergeCell ref="N5:S5"/>
    <mergeCell ref="V4:AA4"/>
    <mergeCell ref="E18:G18"/>
    <mergeCell ref="E2:S2"/>
    <mergeCell ref="AB4:AG4"/>
    <mergeCell ref="U2:AG2"/>
    <mergeCell ref="H5:M5"/>
    <mergeCell ref="E17:G17"/>
    <mergeCell ref="H19:H20"/>
    <mergeCell ref="I19:I20"/>
    <mergeCell ref="J19:J20"/>
    <mergeCell ref="K19:K20"/>
    <mergeCell ref="L19:L20"/>
    <mergeCell ref="E19:G20"/>
    <mergeCell ref="B2:C2"/>
    <mergeCell ref="B18:C21"/>
    <mergeCell ref="M19:M20"/>
    <mergeCell ref="U24:AG24"/>
    <mergeCell ref="F21:S21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R19:R20"/>
    <mergeCell ref="S19:S20"/>
    <mergeCell ref="N19:N20"/>
    <mergeCell ref="AH48:AM48"/>
    <mergeCell ref="U46:AM46"/>
    <mergeCell ref="V26:AA26"/>
    <mergeCell ref="AB26:AG26"/>
    <mergeCell ref="V48:AA48"/>
    <mergeCell ref="AB48:AG48"/>
    <mergeCell ref="O19:O20"/>
    <mergeCell ref="P19:P20"/>
    <mergeCell ref="Q19:Q20"/>
  </mergeCells>
  <dataValidations disablePrompts="1" count="2">
    <dataValidation type="list" allowBlank="1" showInputMessage="1" showErrorMessage="1" sqref="F4" xr:uid="{8049628A-975B-4495-8ADC-9A6447FD4949}">
      <formula1>"0,1,5,10,15,25,30,70,75,85,90,95,99,100"</formula1>
    </dataValidation>
    <dataValidation type="whole" allowBlank="1" showInputMessage="1" showErrorMessage="1" sqref="C7:C15" xr:uid="{84FF3830-0B92-461E-B737-E618B93C00E2}">
      <formula1>0</formula1>
      <formula2>1</formula2>
    </dataValidation>
  </dataValidations>
  <pageMargins left="0.7" right="0.7" top="0.75" bottom="0.75" header="0.3" footer="0.3"/>
  <pageSetup scale="22" fitToHeight="0" orientation="portrait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15BAC-50E0-48EC-AE8F-C8F14D986A60}">
  <sheetPr>
    <pageSetUpPr fitToPage="1"/>
  </sheetPr>
  <dimension ref="A1:AS207"/>
  <sheetViews>
    <sheetView showGridLines="0" topLeftCell="G1" zoomScaleNormal="100" workbookViewId="0">
      <selection activeCell="L6" sqref="L6"/>
    </sheetView>
  </sheetViews>
  <sheetFormatPr defaultRowHeight="15" x14ac:dyDescent="0.25"/>
  <cols>
    <col min="1" max="1" width="14" bestFit="1" customWidth="1"/>
    <col min="2" max="2" width="19.140625" customWidth="1"/>
    <col min="3" max="3" width="20.140625" bestFit="1" customWidth="1"/>
    <col min="4" max="9" width="9.140625" customWidth="1"/>
    <col min="11" max="15" width="9.140625" customWidth="1"/>
    <col min="19" max="19" width="10.7109375" customWidth="1"/>
    <col min="40" max="45" width="14" customWidth="1"/>
  </cols>
  <sheetData>
    <row r="1" spans="1:39" x14ac:dyDescent="0.25">
      <c r="A1" s="144" t="s">
        <v>32</v>
      </c>
      <c r="B1" s="144"/>
      <c r="C1" s="144"/>
      <c r="D1" s="146" t="s">
        <v>33</v>
      </c>
      <c r="E1" s="147"/>
      <c r="F1" s="147"/>
      <c r="G1" s="147"/>
      <c r="H1" s="147"/>
      <c r="I1" s="148"/>
    </row>
    <row r="2" spans="1:39" x14ac:dyDescent="0.25">
      <c r="A2" s="21" t="s">
        <v>15</v>
      </c>
      <c r="B2" s="80" t="s">
        <v>34</v>
      </c>
      <c r="C2" s="81" t="s">
        <v>35</v>
      </c>
      <c r="D2" s="66">
        <v>1</v>
      </c>
      <c r="E2" s="67">
        <v>5</v>
      </c>
      <c r="F2" s="67">
        <v>10</v>
      </c>
      <c r="G2" s="67">
        <v>20</v>
      </c>
      <c r="H2" s="67">
        <v>30</v>
      </c>
      <c r="I2" s="68">
        <v>50</v>
      </c>
    </row>
    <row r="3" spans="1:39" x14ac:dyDescent="0.25">
      <c r="A3" s="2" t="s">
        <v>17</v>
      </c>
      <c r="B3" s="28">
        <f t="shared" ref="B3:B11" si="0">INDEX(data,MATCH(A3&amp;"_mean",keys,0),11)</f>
        <v>0.11468431796251854</v>
      </c>
      <c r="C3" s="86">
        <f>criteria!$C$3</f>
        <v>8.7499999999999994E-2</v>
      </c>
      <c r="D3" s="32">
        <f>((1+$C3)/(1+$B3))^D$2</f>
        <v>0.97561254112535856</v>
      </c>
      <c r="E3" s="33">
        <f t="shared" ref="E3:I11" si="1">((1+$C3)/(1+$B3))^E$2</f>
        <v>0.88386690317018779</v>
      </c>
      <c r="F3" s="33">
        <f t="shared" si="1"/>
        <v>0.78122070251965803</v>
      </c>
      <c r="G3" s="33">
        <f t="shared" si="1"/>
        <v>0.61030578604530805</v>
      </c>
      <c r="H3" s="33">
        <f t="shared" si="1"/>
        <v>0.47678351492612769</v>
      </c>
      <c r="I3" s="34">
        <f t="shared" si="1"/>
        <v>0.29098373785043519</v>
      </c>
    </row>
    <row r="4" spans="1:39" x14ac:dyDescent="0.25">
      <c r="A4" s="5" t="s">
        <v>18</v>
      </c>
      <c r="B4" s="27">
        <f t="shared" si="0"/>
        <v>0.1034069525345398</v>
      </c>
      <c r="C4" s="29">
        <f>criteria!$C$3</f>
        <v>8.7499999999999994E-2</v>
      </c>
      <c r="D4" s="35">
        <f t="shared" ref="D4:D11" si="2">((1+$C4)/(1+$B4))^D$2</f>
        <v>0.98558378438888627</v>
      </c>
      <c r="E4" s="36">
        <f t="shared" si="1"/>
        <v>0.92996744918039198</v>
      </c>
      <c r="F4" s="36">
        <f t="shared" si="1"/>
        <v>0.86483945653508487</v>
      </c>
      <c r="G4" s="36">
        <f t="shared" si="1"/>
        <v>0.74794728557990098</v>
      </c>
      <c r="H4" s="36">
        <f t="shared" si="1"/>
        <v>0.64685432397781339</v>
      </c>
      <c r="I4" s="37">
        <f t="shared" si="1"/>
        <v>0.48381293578482737</v>
      </c>
    </row>
    <row r="5" spans="1:39" x14ac:dyDescent="0.25">
      <c r="A5" s="5" t="s">
        <v>19</v>
      </c>
      <c r="B5" s="27">
        <f t="shared" si="0"/>
        <v>0.11365332672567274</v>
      </c>
      <c r="C5" s="29">
        <f>criteria!$C$3</f>
        <v>8.7499999999999994E-2</v>
      </c>
      <c r="D5" s="35">
        <f t="shared" si="2"/>
        <v>0.97651573779915157</v>
      </c>
      <c r="E5" s="36">
        <f t="shared" si="1"/>
        <v>0.88796579019483846</v>
      </c>
      <c r="F5" s="36">
        <f t="shared" si="1"/>
        <v>0.78848324455634389</v>
      </c>
      <c r="G5" s="36">
        <f t="shared" si="1"/>
        <v>0.62170582694609922</v>
      </c>
      <c r="H5" s="36">
        <f t="shared" si="1"/>
        <v>0.49020462759004513</v>
      </c>
      <c r="I5" s="37">
        <f t="shared" si="1"/>
        <v>0.30476307336867364</v>
      </c>
    </row>
    <row r="6" spans="1:39" x14ac:dyDescent="0.25">
      <c r="A6" s="5" t="s">
        <v>20</v>
      </c>
      <c r="B6" s="27">
        <f t="shared" si="0"/>
        <v>0.11611070599387441</v>
      </c>
      <c r="C6" s="29">
        <f>criteria!$C$3</f>
        <v>8.7499999999999994E-2</v>
      </c>
      <c r="D6" s="35">
        <f t="shared" si="2"/>
        <v>0.97436570956606205</v>
      </c>
      <c r="E6" s="36">
        <f t="shared" si="1"/>
        <v>0.87823341699381285</v>
      </c>
      <c r="F6" s="36">
        <f t="shared" si="1"/>
        <v>0.77129393472462848</v>
      </c>
      <c r="G6" s="36">
        <f t="shared" si="1"/>
        <v>0.59489433374299949</v>
      </c>
      <c r="H6" s="36">
        <f t="shared" si="1"/>
        <v>0.4588383914180244</v>
      </c>
      <c r="I6" s="37">
        <f t="shared" si="1"/>
        <v>0.27296035915833528</v>
      </c>
    </row>
    <row r="7" spans="1:39" x14ac:dyDescent="0.25">
      <c r="A7" s="5" t="s">
        <v>21</v>
      </c>
      <c r="B7" s="27">
        <f t="shared" si="0"/>
        <v>0.11941214380560217</v>
      </c>
      <c r="C7" s="29">
        <f>criteria!$C$3</f>
        <v>8.7499999999999994E-2</v>
      </c>
      <c r="D7" s="35">
        <f t="shared" si="2"/>
        <v>0.97149205144665274</v>
      </c>
      <c r="E7" s="36">
        <f t="shared" si="1"/>
        <v>0.86535888715285125</v>
      </c>
      <c r="F7" s="36">
        <f t="shared" si="1"/>
        <v>0.74884600357442133</v>
      </c>
      <c r="G7" s="36">
        <f t="shared" si="1"/>
        <v>0.56077033706938217</v>
      </c>
      <c r="H7" s="36">
        <f t="shared" si="1"/>
        <v>0.41993062583748791</v>
      </c>
      <c r="I7" s="37">
        <f t="shared" si="1"/>
        <v>0.23548463859664473</v>
      </c>
    </row>
    <row r="8" spans="1:39" x14ac:dyDescent="0.25">
      <c r="A8" s="5" t="s">
        <v>22</v>
      </c>
      <c r="B8" s="27">
        <f t="shared" si="0"/>
        <v>0.11224156401766772</v>
      </c>
      <c r="C8" s="29">
        <f>criteria!$C$3</f>
        <v>8.7499999999999994E-2</v>
      </c>
      <c r="D8" s="35">
        <f t="shared" si="2"/>
        <v>0.97775522438822038</v>
      </c>
      <c r="E8" s="36">
        <f t="shared" si="1"/>
        <v>0.89361556736584802</v>
      </c>
      <c r="F8" s="36">
        <f t="shared" si="1"/>
        <v>0.79854878223858661</v>
      </c>
      <c r="G8" s="36">
        <f t="shared" si="1"/>
        <v>0.63768015761472963</v>
      </c>
      <c r="H8" s="36">
        <f t="shared" si="1"/>
        <v>0.50921871332095225</v>
      </c>
      <c r="I8" s="37">
        <f t="shared" si="1"/>
        <v>0.32471866937087468</v>
      </c>
    </row>
    <row r="9" spans="1:39" x14ac:dyDescent="0.25">
      <c r="A9" s="5" t="s">
        <v>23</v>
      </c>
      <c r="B9" s="27">
        <f t="shared" si="0"/>
        <v>0.11675753964824365</v>
      </c>
      <c r="C9" s="29">
        <f>criteria!$C$3</f>
        <v>8.7499999999999994E-2</v>
      </c>
      <c r="D9" s="35">
        <f t="shared" si="2"/>
        <v>0.9738013502398567</v>
      </c>
      <c r="E9" s="36">
        <f t="shared" si="1"/>
        <v>0.87569296738763225</v>
      </c>
      <c r="F9" s="36">
        <f t="shared" si="1"/>
        <v>0.76683817313215685</v>
      </c>
      <c r="G9" s="36">
        <f t="shared" si="1"/>
        <v>0.58804078377266367</v>
      </c>
      <c r="H9" s="36">
        <f t="shared" si="1"/>
        <v>0.45093212035543107</v>
      </c>
      <c r="I9" s="37">
        <f t="shared" si="1"/>
        <v>0.26516647748207678</v>
      </c>
    </row>
    <row r="10" spans="1:39" x14ac:dyDescent="0.25">
      <c r="A10" s="5" t="s">
        <v>24</v>
      </c>
      <c r="B10" s="27">
        <f t="shared" si="0"/>
        <v>0.11799836644131712</v>
      </c>
      <c r="C10" s="29">
        <f>criteria!$C$3</f>
        <v>8.7499999999999994E-2</v>
      </c>
      <c r="D10" s="35">
        <f t="shared" si="2"/>
        <v>0.97272056260833717</v>
      </c>
      <c r="E10" s="36">
        <f t="shared" si="1"/>
        <v>0.87084423914363263</v>
      </c>
      <c r="F10" s="36">
        <f t="shared" si="1"/>
        <v>0.75836968884965239</v>
      </c>
      <c r="G10" s="36">
        <f t="shared" si="1"/>
        <v>0.57512458496591856</v>
      </c>
      <c r="H10" s="36">
        <f t="shared" si="1"/>
        <v>0.43615705255038922</v>
      </c>
      <c r="I10" s="37">
        <f t="shared" si="1"/>
        <v>0.25084464382800098</v>
      </c>
    </row>
    <row r="11" spans="1:39" x14ac:dyDescent="0.25">
      <c r="A11" s="8" t="s">
        <v>25</v>
      </c>
      <c r="B11" s="30">
        <f t="shared" si="0"/>
        <v>8.8086981157125432E-2</v>
      </c>
      <c r="C11" s="31">
        <f>criteria!$C$3</f>
        <v>8.7499999999999994E-2</v>
      </c>
      <c r="D11" s="38">
        <f t="shared" si="2"/>
        <v>0.99946053838774795</v>
      </c>
      <c r="E11" s="39">
        <f t="shared" si="1"/>
        <v>0.99730560055753925</v>
      </c>
      <c r="F11" s="39">
        <f t="shared" si="1"/>
        <v>0.99461846090343409</v>
      </c>
      <c r="G11" s="39">
        <f t="shared" si="1"/>
        <v>0.98926588276991601</v>
      </c>
      <c r="H11" s="39">
        <f t="shared" si="1"/>
        <v>0.98394210974489105</v>
      </c>
      <c r="I11" s="40">
        <f t="shared" si="1"/>
        <v>0.97338035979127302</v>
      </c>
    </row>
    <row r="13" spans="1:39" x14ac:dyDescent="0.25">
      <c r="A13" s="138" t="s">
        <v>36</v>
      </c>
      <c r="B13" s="139"/>
      <c r="C13" s="140"/>
      <c r="D13" s="144" t="s">
        <v>37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 t="s">
        <v>38</v>
      </c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 t="s">
        <v>39</v>
      </c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</row>
    <row r="14" spans="1:39" x14ac:dyDescent="0.25">
      <c r="A14" s="141"/>
      <c r="B14" s="142"/>
      <c r="C14" s="143"/>
      <c r="D14" s="145" t="s">
        <v>13</v>
      </c>
      <c r="E14" s="145"/>
      <c r="F14" s="145"/>
      <c r="G14" s="145"/>
      <c r="H14" s="145"/>
      <c r="I14" s="145"/>
      <c r="J14" s="145" t="s">
        <v>14</v>
      </c>
      <c r="K14" s="145"/>
      <c r="L14" s="145"/>
      <c r="M14" s="145"/>
      <c r="N14" s="145"/>
      <c r="O14" s="145"/>
      <c r="P14" s="145" t="s">
        <v>13</v>
      </c>
      <c r="Q14" s="145"/>
      <c r="R14" s="145"/>
      <c r="S14" s="145"/>
      <c r="T14" s="145"/>
      <c r="U14" s="145"/>
      <c r="V14" s="145" t="s">
        <v>14</v>
      </c>
      <c r="W14" s="145"/>
      <c r="X14" s="145"/>
      <c r="Y14" s="145"/>
      <c r="Z14" s="145"/>
      <c r="AA14" s="145"/>
      <c r="AB14" s="145" t="s">
        <v>13</v>
      </c>
      <c r="AC14" s="145"/>
      <c r="AD14" s="145"/>
      <c r="AE14" s="145"/>
      <c r="AF14" s="145"/>
      <c r="AG14" s="145"/>
      <c r="AH14" s="145" t="s">
        <v>14</v>
      </c>
      <c r="AI14" s="145"/>
      <c r="AJ14" s="145"/>
      <c r="AK14" s="145"/>
      <c r="AL14" s="145"/>
      <c r="AM14" s="145"/>
    </row>
    <row r="15" spans="1:39" x14ac:dyDescent="0.25">
      <c r="A15" s="77" t="s">
        <v>15</v>
      </c>
      <c r="B15" s="19" t="s">
        <v>40</v>
      </c>
      <c r="C15" s="79" t="s">
        <v>41</v>
      </c>
      <c r="D15" s="63">
        <v>1</v>
      </c>
      <c r="E15" s="64">
        <v>5</v>
      </c>
      <c r="F15" s="64">
        <v>10</v>
      </c>
      <c r="G15" s="64">
        <v>20</v>
      </c>
      <c r="H15" s="64">
        <v>30</v>
      </c>
      <c r="I15" s="65">
        <v>50</v>
      </c>
      <c r="J15" s="63">
        <v>1</v>
      </c>
      <c r="K15" s="64">
        <v>5</v>
      </c>
      <c r="L15" s="64">
        <v>10</v>
      </c>
      <c r="M15" s="64">
        <v>20</v>
      </c>
      <c r="N15" s="64">
        <v>30</v>
      </c>
      <c r="O15" s="65">
        <v>50</v>
      </c>
      <c r="P15" s="63">
        <v>1</v>
      </c>
      <c r="Q15" s="64">
        <v>5</v>
      </c>
      <c r="R15" s="64">
        <v>10</v>
      </c>
      <c r="S15" s="64">
        <v>20</v>
      </c>
      <c r="T15" s="64">
        <v>30</v>
      </c>
      <c r="U15" s="65">
        <v>50</v>
      </c>
      <c r="V15" s="63">
        <v>1</v>
      </c>
      <c r="W15" s="64">
        <v>5</v>
      </c>
      <c r="X15" s="64">
        <v>10</v>
      </c>
      <c r="Y15" s="64">
        <v>20</v>
      </c>
      <c r="Z15" s="64">
        <v>30</v>
      </c>
      <c r="AA15" s="65">
        <v>50</v>
      </c>
      <c r="AB15" s="63">
        <v>1</v>
      </c>
      <c r="AC15" s="64">
        <v>5</v>
      </c>
      <c r="AD15" s="64">
        <v>10</v>
      </c>
      <c r="AE15" s="64">
        <v>20</v>
      </c>
      <c r="AF15" s="64">
        <v>30</v>
      </c>
      <c r="AG15" s="65">
        <v>50</v>
      </c>
      <c r="AH15" s="63">
        <v>1</v>
      </c>
      <c r="AI15" s="64">
        <v>5</v>
      </c>
      <c r="AJ15" s="64">
        <v>10</v>
      </c>
      <c r="AK15" s="64">
        <v>20</v>
      </c>
      <c r="AL15" s="64">
        <v>30</v>
      </c>
      <c r="AM15" s="65">
        <v>50</v>
      </c>
    </row>
    <row r="16" spans="1:39" x14ac:dyDescent="0.25">
      <c r="A16" t="s">
        <v>17</v>
      </c>
      <c r="B16" s="45">
        <v>0</v>
      </c>
      <c r="C16" s="48" t="str">
        <f>A16&amp;"_"&amp;B16</f>
        <v>Heston_0</v>
      </c>
      <c r="D16" s="1">
        <v>0.49264084451395501</v>
      </c>
      <c r="E16" s="1">
        <v>0.21753272010135399</v>
      </c>
      <c r="F16" s="1">
        <v>0.22819189696449199</v>
      </c>
      <c r="G16" s="1">
        <v>0.46993356403674302</v>
      </c>
      <c r="H16" s="1">
        <v>0.63552897043752299</v>
      </c>
      <c r="I16" s="18">
        <v>1.2461187467491699</v>
      </c>
      <c r="J16" s="87">
        <f>D16^(1/D$15)-1</f>
        <v>-0.50735915548604504</v>
      </c>
      <c r="K16" s="87">
        <f t="shared" ref="K16:K79" si="3">E16^(1/E$15)-1</f>
        <v>-0.26293647796787967</v>
      </c>
      <c r="L16" s="87">
        <f t="shared" ref="L16:L79" si="4">F16^(1/F$15)-1</f>
        <v>-0.1373591465538565</v>
      </c>
      <c r="M16" s="87">
        <f t="shared" ref="M16:M79" si="5">G16^(1/G$15)-1</f>
        <v>-3.7054244440456907E-2</v>
      </c>
      <c r="N16" s="87">
        <f t="shared" ref="N16:N79" si="6">H16^(1/H$15)-1</f>
        <v>-1.4996338034039214E-2</v>
      </c>
      <c r="O16" s="54">
        <f t="shared" ref="O16:O79" si="7">I16^(1/I$15)-1</f>
        <v>4.4103715507546326E-3</v>
      </c>
      <c r="P16" s="12">
        <f t="shared" ref="P16:P47" si="8">D16*VLOOKUP($A16,adj_factors,3+MATCH(P$15,$P$15:$U$15,0),0)</f>
        <v>0.48062658617840232</v>
      </c>
      <c r="Q16" s="12">
        <f t="shared" ref="Q16:Q47" si="9">E16*VLOOKUP($A16,adj_factors,3+MATCH(Q$15,$P$15:$U$15,0),0)</f>
        <v>0.19226997165417101</v>
      </c>
      <c r="R16" s="12">
        <f t="shared" ref="R16:R47" si="10">F16*VLOOKUP($A16,adj_factors,3+MATCH(R$15,$P$15:$U$15,0),0)</f>
        <v>0.17826823405589384</v>
      </c>
      <c r="S16" s="12">
        <f t="shared" ref="S16:S47" si="11">G16*VLOOKUP($A16,adj_factors,3+MATCH(S$15,$P$15:$U$15,0),0)</f>
        <v>0.28680317318851756</v>
      </c>
      <c r="T16" s="12">
        <f t="shared" ref="T16:T47" si="12">H16*VLOOKUP($A16,adj_factors,3+MATCH(T$15,$P$15:$U$15,0),0)</f>
        <v>0.30300973636258532</v>
      </c>
      <c r="U16" s="17">
        <f t="shared" ref="U16:U47" si="13">I16*VLOOKUP($A16,adj_factors,3+MATCH(U$15,$P$15:$U$15,0),0)</f>
        <v>0.36260029073457328</v>
      </c>
      <c r="V16" s="87">
        <f>P16^(1/P$15)-1</f>
        <v>-0.51937341382159774</v>
      </c>
      <c r="W16" s="87">
        <f t="shared" ref="W16:W79" si="14">Q16^(1/Q$15)-1</f>
        <v>-0.28091158429943641</v>
      </c>
      <c r="X16" s="87">
        <f t="shared" ref="X16:X79" si="15">R16^(1/R$15)-1</f>
        <v>-0.15839676489085996</v>
      </c>
      <c r="Y16" s="87">
        <f t="shared" ref="Y16:Y79" si="16">S16^(1/S$15)-1</f>
        <v>-6.0538044452675854E-2</v>
      </c>
      <c r="Z16" s="87">
        <f t="shared" ref="Z16:Z79" si="17">T16^(1/T$15)-1</f>
        <v>-3.9018074331605312E-2</v>
      </c>
      <c r="AA16" s="54">
        <f t="shared" ref="AA16:AA79" si="18">U16^(1/U$15)-1</f>
        <v>-2.0084645078702779E-2</v>
      </c>
      <c r="AB16" s="12">
        <f t="shared" ref="AB16:AB47" si="19">IF(VLOOKUP($A16,include,2,0),P16,"")</f>
        <v>0.48062658617840232</v>
      </c>
      <c r="AC16" s="12">
        <f t="shared" ref="AC16:AC47" si="20">IF(VLOOKUP($A16,include,2,0),Q16,"")</f>
        <v>0.19226997165417101</v>
      </c>
      <c r="AD16" s="12">
        <f t="shared" ref="AD16:AD47" si="21">IF(VLOOKUP($A16,include,2,0),R16,"")</f>
        <v>0.17826823405589384</v>
      </c>
      <c r="AE16" s="12">
        <f t="shared" ref="AE16:AE47" si="22">IF(VLOOKUP($A16,include,2,0),S16,"")</f>
        <v>0.28680317318851756</v>
      </c>
      <c r="AF16" s="12">
        <f t="shared" ref="AF16:AF47" si="23">IF(VLOOKUP($A16,include,2,0),T16,"")</f>
        <v>0.30300973636258532</v>
      </c>
      <c r="AG16" s="17">
        <f t="shared" ref="AG16:AG47" si="24">IF(VLOOKUP($A16,include,2,0),U16,"")</f>
        <v>0.36260029073457328</v>
      </c>
      <c r="AH16" s="87">
        <f t="shared" ref="AH16:AH47" si="25">IF(VLOOKUP($A16,include,2,0),V16,"")</f>
        <v>-0.51937341382159774</v>
      </c>
      <c r="AI16" s="87">
        <f t="shared" ref="AI16:AI47" si="26">IF(VLOOKUP($A16,include,2,0),W16,"")</f>
        <v>-0.28091158429943641</v>
      </c>
      <c r="AJ16" s="87">
        <f t="shared" ref="AJ16:AJ47" si="27">IF(VLOOKUP($A16,include,2,0),X16,"")</f>
        <v>-0.15839676489085996</v>
      </c>
      <c r="AK16" s="87">
        <f t="shared" ref="AK16:AK47" si="28">IF(VLOOKUP($A16,include,2,0),Y16,"")</f>
        <v>-6.0538044452675854E-2</v>
      </c>
      <c r="AL16" s="87">
        <f t="shared" ref="AL16:AL47" si="29">IF(VLOOKUP($A16,include,2,0),Z16,"")</f>
        <v>-3.9018074331605312E-2</v>
      </c>
      <c r="AM16" s="54">
        <f t="shared" ref="AM16:AM47" si="30">IF(VLOOKUP($A16,include,2,0),AA16,"")</f>
        <v>-2.0084645078702779E-2</v>
      </c>
    </row>
    <row r="17" spans="1:39" x14ac:dyDescent="0.25">
      <c r="A17" t="s">
        <v>17</v>
      </c>
      <c r="B17" s="45">
        <v>1</v>
      </c>
      <c r="C17" s="49" t="str">
        <f t="shared" ref="C17:C80" si="31">A17&amp;"_"&amp;B17</f>
        <v>Heston_1</v>
      </c>
      <c r="D17" s="1">
        <v>0.73078417477447399</v>
      </c>
      <c r="E17" s="1">
        <v>0.64702725351181201</v>
      </c>
      <c r="F17" s="1">
        <v>0.76239529405280804</v>
      </c>
      <c r="G17" s="1">
        <v>1.27947781380926</v>
      </c>
      <c r="H17" s="1">
        <v>2.2064133345722499</v>
      </c>
      <c r="I17" s="18">
        <v>9.0268007752658797</v>
      </c>
      <c r="J17" s="87">
        <f t="shared" ref="J17:J80" si="32">D17^(1/D$15)-1</f>
        <v>-0.26921582522552601</v>
      </c>
      <c r="K17" s="87">
        <f t="shared" si="3"/>
        <v>-8.3390160785106082E-2</v>
      </c>
      <c r="L17" s="87">
        <f t="shared" si="4"/>
        <v>-2.6764323632274323E-2</v>
      </c>
      <c r="M17" s="87">
        <f t="shared" si="5"/>
        <v>1.2398837915093663E-2</v>
      </c>
      <c r="N17" s="87">
        <f t="shared" si="6"/>
        <v>2.6729946262117332E-2</v>
      </c>
      <c r="O17" s="55">
        <f t="shared" si="7"/>
        <v>4.4986493365349212E-2</v>
      </c>
      <c r="P17" s="12">
        <f t="shared" si="8"/>
        <v>0.71296220576592273</v>
      </c>
      <c r="Q17" s="12">
        <f t="shared" si="9"/>
        <v>0.57188597482819725</v>
      </c>
      <c r="R17" s="12">
        <f t="shared" si="10"/>
        <v>0.59559898721761595</v>
      </c>
      <c r="S17" s="12">
        <f t="shared" si="11"/>
        <v>0.78087271288439275</v>
      </c>
      <c r="T17" s="12">
        <f t="shared" si="12"/>
        <v>1.0519815050372354</v>
      </c>
      <c r="U17" s="13">
        <f t="shared" si="13"/>
        <v>2.6266522304180717</v>
      </c>
      <c r="V17" s="87">
        <f t="shared" ref="V17:V80" si="33">P17^(1/P$15)-1</f>
        <v>-0.28703779423407727</v>
      </c>
      <c r="W17" s="87">
        <f t="shared" si="14"/>
        <v>-0.105743945543051</v>
      </c>
      <c r="X17" s="87">
        <f t="shared" si="15"/>
        <v>-5.049906866502607E-2</v>
      </c>
      <c r="Y17" s="87">
        <f t="shared" si="16"/>
        <v>-1.2290997109295376E-2</v>
      </c>
      <c r="Z17" s="87">
        <f t="shared" si="17"/>
        <v>1.6906119222870331E-3</v>
      </c>
      <c r="AA17" s="55">
        <f t="shared" si="18"/>
        <v>1.9501928233846E-2</v>
      </c>
      <c r="AB17" s="12">
        <f t="shared" si="19"/>
        <v>0.71296220576592273</v>
      </c>
      <c r="AC17" s="12">
        <f t="shared" si="20"/>
        <v>0.57188597482819725</v>
      </c>
      <c r="AD17" s="12">
        <f t="shared" si="21"/>
        <v>0.59559898721761595</v>
      </c>
      <c r="AE17" s="12">
        <f t="shared" si="22"/>
        <v>0.78087271288439275</v>
      </c>
      <c r="AF17" s="12">
        <f t="shared" si="23"/>
        <v>1.0519815050372354</v>
      </c>
      <c r="AG17" s="13">
        <f t="shared" si="24"/>
        <v>2.6266522304180717</v>
      </c>
      <c r="AH17" s="87">
        <f t="shared" si="25"/>
        <v>-0.28703779423407727</v>
      </c>
      <c r="AI17" s="87">
        <f t="shared" si="26"/>
        <v>-0.105743945543051</v>
      </c>
      <c r="AJ17" s="87">
        <f t="shared" si="27"/>
        <v>-5.049906866502607E-2</v>
      </c>
      <c r="AK17" s="87">
        <f t="shared" si="28"/>
        <v>-1.2290997109295376E-2</v>
      </c>
      <c r="AL17" s="87">
        <f t="shared" si="29"/>
        <v>1.6906119222870331E-3</v>
      </c>
      <c r="AM17" s="55">
        <f t="shared" si="30"/>
        <v>1.9501928233846E-2</v>
      </c>
    </row>
    <row r="18" spans="1:39" x14ac:dyDescent="0.25">
      <c r="A18" t="s">
        <v>17</v>
      </c>
      <c r="B18" s="45">
        <v>5</v>
      </c>
      <c r="C18" s="49" t="str">
        <f t="shared" si="31"/>
        <v>Heston_5</v>
      </c>
      <c r="D18" s="1">
        <v>0.848954932362329</v>
      </c>
      <c r="E18" s="1">
        <v>0.89707603829935001</v>
      </c>
      <c r="F18" s="1">
        <v>1.15700779968795</v>
      </c>
      <c r="G18" s="1">
        <v>2.2025333663336601</v>
      </c>
      <c r="H18" s="1">
        <v>4.4664356979815096</v>
      </c>
      <c r="I18" s="18">
        <v>20.8195895679907</v>
      </c>
      <c r="J18" s="87">
        <f t="shared" si="32"/>
        <v>-0.151045067637671</v>
      </c>
      <c r="K18" s="87">
        <f t="shared" si="3"/>
        <v>-2.1488686560955483E-2</v>
      </c>
      <c r="L18" s="87">
        <f t="shared" si="4"/>
        <v>1.4690580224738792E-2</v>
      </c>
      <c r="M18" s="87">
        <f t="shared" si="5"/>
        <v>4.0270121250785884E-2</v>
      </c>
      <c r="N18" s="87">
        <f t="shared" si="6"/>
        <v>5.1151633476971936E-2</v>
      </c>
      <c r="O18" s="55">
        <f t="shared" si="7"/>
        <v>6.2599098871042758E-2</v>
      </c>
      <c r="P18" s="12">
        <f t="shared" si="8"/>
        <v>0.82825107886291871</v>
      </c>
      <c r="Q18" s="12">
        <f t="shared" si="9"/>
        <v>0.79289581987982727</v>
      </c>
      <c r="R18" s="12">
        <f t="shared" si="10"/>
        <v>0.9038784460929441</v>
      </c>
      <c r="S18" s="12">
        <f t="shared" si="11"/>
        <v>1.344218857431283</v>
      </c>
      <c r="T18" s="12">
        <f t="shared" si="12"/>
        <v>2.1295229112751568</v>
      </c>
      <c r="U18" s="13">
        <f t="shared" si="13"/>
        <v>6.0581619930058608</v>
      </c>
      <c r="V18" s="87">
        <f t="shared" si="33"/>
        <v>-0.17174892113708129</v>
      </c>
      <c r="W18" s="87">
        <f t="shared" si="14"/>
        <v>-4.5352090975821602E-2</v>
      </c>
      <c r="X18" s="87">
        <f t="shared" si="15"/>
        <v>-1.0055144570978114E-2</v>
      </c>
      <c r="Y18" s="87">
        <f t="shared" si="16"/>
        <v>1.4900576450264102E-2</v>
      </c>
      <c r="Z18" s="87">
        <f t="shared" si="17"/>
        <v>2.5516716244540216E-2</v>
      </c>
      <c r="AA18" s="55">
        <f t="shared" si="18"/>
        <v>3.6685007047094098E-2</v>
      </c>
      <c r="AB18" s="12">
        <f t="shared" si="19"/>
        <v>0.82825107886291871</v>
      </c>
      <c r="AC18" s="12">
        <f t="shared" si="20"/>
        <v>0.79289581987982727</v>
      </c>
      <c r="AD18" s="12">
        <f t="shared" si="21"/>
        <v>0.9038784460929441</v>
      </c>
      <c r="AE18" s="12">
        <f t="shared" si="22"/>
        <v>1.344218857431283</v>
      </c>
      <c r="AF18" s="12">
        <f t="shared" si="23"/>
        <v>2.1295229112751568</v>
      </c>
      <c r="AG18" s="13">
        <f t="shared" si="24"/>
        <v>6.0581619930058608</v>
      </c>
      <c r="AH18" s="87">
        <f t="shared" si="25"/>
        <v>-0.17174892113708129</v>
      </c>
      <c r="AI18" s="87">
        <f t="shared" si="26"/>
        <v>-4.5352090975821602E-2</v>
      </c>
      <c r="AJ18" s="87">
        <f t="shared" si="27"/>
        <v>-1.0055144570978114E-2</v>
      </c>
      <c r="AK18" s="87">
        <f t="shared" si="28"/>
        <v>1.4900576450264102E-2</v>
      </c>
      <c r="AL18" s="87">
        <f t="shared" si="29"/>
        <v>2.5516716244540216E-2</v>
      </c>
      <c r="AM18" s="55">
        <f t="shared" si="30"/>
        <v>3.6685007047094098E-2</v>
      </c>
    </row>
    <row r="19" spans="1:39" x14ac:dyDescent="0.25">
      <c r="A19" t="s">
        <v>17</v>
      </c>
      <c r="B19" s="45">
        <v>10</v>
      </c>
      <c r="C19" s="49" t="str">
        <f t="shared" si="31"/>
        <v>Heston_10</v>
      </c>
      <c r="D19" s="1">
        <v>0.90822304711971502</v>
      </c>
      <c r="E19" s="1">
        <v>1.0456532868627499</v>
      </c>
      <c r="F19" s="1">
        <v>1.4215171654834999</v>
      </c>
      <c r="G19" s="1">
        <v>2.9262381817060699</v>
      </c>
      <c r="H19" s="1">
        <v>6.35401055927505</v>
      </c>
      <c r="I19" s="18">
        <v>32.1819486334144</v>
      </c>
      <c r="J19" s="87">
        <f t="shared" si="32"/>
        <v>-9.1776952880284979E-2</v>
      </c>
      <c r="K19" s="87">
        <f t="shared" si="3"/>
        <v>8.9683457699762936E-3</v>
      </c>
      <c r="L19" s="87">
        <f t="shared" si="4"/>
        <v>3.5798340398258022E-2</v>
      </c>
      <c r="M19" s="87">
        <f t="shared" si="5"/>
        <v>5.5153110733172195E-2</v>
      </c>
      <c r="N19" s="87">
        <f t="shared" si="6"/>
        <v>6.3575352634575477E-2</v>
      </c>
      <c r="O19" s="55">
        <f t="shared" si="7"/>
        <v>7.189500406026994E-2</v>
      </c>
      <c r="P19" s="12">
        <f t="shared" si="8"/>
        <v>0.88607379490908145</v>
      </c>
      <c r="Q19" s="12">
        <f t="shared" si="9"/>
        <v>0.92421833244910678</v>
      </c>
      <c r="R19" s="12">
        <f t="shared" si="10"/>
        <v>1.1105186386627728</v>
      </c>
      <c r="S19" s="12">
        <f t="shared" si="11"/>
        <v>1.785900093641916</v>
      </c>
      <c r="T19" s="12">
        <f t="shared" si="12"/>
        <v>3.0294874883288889</v>
      </c>
      <c r="U19" s="13">
        <f t="shared" si="13"/>
        <v>9.3644237046616272</v>
      </c>
      <c r="V19" s="87">
        <f t="shared" si="33"/>
        <v>-0.11392620509091855</v>
      </c>
      <c r="W19" s="87">
        <f t="shared" si="14"/>
        <v>-1.5637828268303955E-2</v>
      </c>
      <c r="X19" s="87">
        <f t="shared" si="15"/>
        <v>1.0537850969373652E-2</v>
      </c>
      <c r="Y19" s="87">
        <f t="shared" si="16"/>
        <v>2.94206076387169E-2</v>
      </c>
      <c r="Z19" s="87">
        <f t="shared" si="17"/>
        <v>3.7637452462117471E-2</v>
      </c>
      <c r="AA19" s="55">
        <f t="shared" si="18"/>
        <v>4.5754208730816481E-2</v>
      </c>
      <c r="AB19" s="12">
        <f t="shared" si="19"/>
        <v>0.88607379490908145</v>
      </c>
      <c r="AC19" s="12">
        <f t="shared" si="20"/>
        <v>0.92421833244910678</v>
      </c>
      <c r="AD19" s="12">
        <f t="shared" si="21"/>
        <v>1.1105186386627728</v>
      </c>
      <c r="AE19" s="12">
        <f t="shared" si="22"/>
        <v>1.785900093641916</v>
      </c>
      <c r="AF19" s="12">
        <f t="shared" si="23"/>
        <v>3.0294874883288889</v>
      </c>
      <c r="AG19" s="13">
        <f t="shared" si="24"/>
        <v>9.3644237046616272</v>
      </c>
      <c r="AH19" s="87">
        <f t="shared" si="25"/>
        <v>-0.11392620509091855</v>
      </c>
      <c r="AI19" s="87">
        <f t="shared" si="26"/>
        <v>-1.5637828268303955E-2</v>
      </c>
      <c r="AJ19" s="87">
        <f t="shared" si="27"/>
        <v>1.0537850969373652E-2</v>
      </c>
      <c r="AK19" s="87">
        <f t="shared" si="28"/>
        <v>2.94206076387169E-2</v>
      </c>
      <c r="AL19" s="87">
        <f t="shared" si="29"/>
        <v>3.7637452462117471E-2</v>
      </c>
      <c r="AM19" s="55">
        <f t="shared" si="30"/>
        <v>4.5754208730816481E-2</v>
      </c>
    </row>
    <row r="20" spans="1:39" x14ac:dyDescent="0.25">
      <c r="A20" t="s">
        <v>17</v>
      </c>
      <c r="B20" s="45">
        <v>15</v>
      </c>
      <c r="C20" s="49" t="str">
        <f t="shared" si="31"/>
        <v>Heston_15</v>
      </c>
      <c r="D20" s="1">
        <v>0.94525777717162196</v>
      </c>
      <c r="E20" s="1">
        <v>1.1601559507055099</v>
      </c>
      <c r="F20" s="1">
        <v>1.6322876209866899</v>
      </c>
      <c r="G20" s="1">
        <v>3.5217001701022901</v>
      </c>
      <c r="H20" s="1">
        <v>8.0061130850963504</v>
      </c>
      <c r="I20" s="18">
        <v>43.579491783470097</v>
      </c>
      <c r="J20" s="87">
        <f t="shared" si="32"/>
        <v>-5.474222282837804E-2</v>
      </c>
      <c r="K20" s="87">
        <f t="shared" si="3"/>
        <v>3.0156659490833349E-2</v>
      </c>
      <c r="L20" s="87">
        <f t="shared" si="4"/>
        <v>5.0218510688733842E-2</v>
      </c>
      <c r="M20" s="87">
        <f t="shared" si="5"/>
        <v>6.4970600689077118E-2</v>
      </c>
      <c r="N20" s="87">
        <f t="shared" si="6"/>
        <v>7.1800751802065799E-2</v>
      </c>
      <c r="O20" s="55">
        <f t="shared" si="7"/>
        <v>7.8414312813059661E-2</v>
      </c>
      <c r="P20" s="12">
        <f t="shared" si="8"/>
        <v>0.922205342004914</v>
      </c>
      <c r="Q20" s="12">
        <f t="shared" si="9"/>
        <v>1.025423447344544</v>
      </c>
      <c r="R20" s="12">
        <f t="shared" si="10"/>
        <v>1.2751768819813631</v>
      </c>
      <c r="S20" s="12">
        <f t="shared" si="11"/>
        <v>2.1493139905301732</v>
      </c>
      <c r="T20" s="41">
        <f t="shared" si="12"/>
        <v>3.8171827376083018</v>
      </c>
      <c r="U20" s="13">
        <f t="shared" si="13"/>
        <v>12.680923412776457</v>
      </c>
      <c r="V20" s="87">
        <f t="shared" si="33"/>
        <v>-7.7794657995086003E-2</v>
      </c>
      <c r="W20" s="87">
        <f t="shared" si="14"/>
        <v>5.033756323062466E-3</v>
      </c>
      <c r="X20" s="87">
        <f t="shared" si="15"/>
        <v>2.4606349949924944E-2</v>
      </c>
      <c r="Y20" s="87">
        <f t="shared" si="16"/>
        <v>3.8998673962070018E-2</v>
      </c>
      <c r="Z20" s="87">
        <f t="shared" si="17"/>
        <v>4.5662255045683109E-2</v>
      </c>
      <c r="AA20" s="55">
        <f t="shared" si="18"/>
        <v>5.2114528109506564E-2</v>
      </c>
      <c r="AB20" s="12">
        <f t="shared" si="19"/>
        <v>0.922205342004914</v>
      </c>
      <c r="AC20" s="12">
        <f t="shared" si="20"/>
        <v>1.025423447344544</v>
      </c>
      <c r="AD20" s="12">
        <f t="shared" si="21"/>
        <v>1.2751768819813631</v>
      </c>
      <c r="AE20" s="12">
        <f t="shared" si="22"/>
        <v>2.1493139905301732</v>
      </c>
      <c r="AF20" s="41">
        <f t="shared" si="23"/>
        <v>3.8171827376083018</v>
      </c>
      <c r="AG20" s="13">
        <f t="shared" si="24"/>
        <v>12.680923412776457</v>
      </c>
      <c r="AH20" s="87">
        <f t="shared" si="25"/>
        <v>-7.7794657995086003E-2</v>
      </c>
      <c r="AI20" s="87">
        <f t="shared" si="26"/>
        <v>5.033756323062466E-3</v>
      </c>
      <c r="AJ20" s="87">
        <f t="shared" si="27"/>
        <v>2.4606349949924944E-2</v>
      </c>
      <c r="AK20" s="87">
        <f t="shared" si="28"/>
        <v>3.8998673962070018E-2</v>
      </c>
      <c r="AL20" s="87">
        <f t="shared" si="29"/>
        <v>4.5662255045683109E-2</v>
      </c>
      <c r="AM20" s="55">
        <f t="shared" si="30"/>
        <v>5.2114528109506564E-2</v>
      </c>
    </row>
    <row r="21" spans="1:39" x14ac:dyDescent="0.25">
      <c r="A21" t="s">
        <v>17</v>
      </c>
      <c r="B21" s="45">
        <v>25</v>
      </c>
      <c r="C21" s="49" t="str">
        <f t="shared" si="31"/>
        <v>Heston_25</v>
      </c>
      <c r="D21" s="1">
        <v>1.0062006847585601</v>
      </c>
      <c r="E21" s="1">
        <v>1.3331602803381499</v>
      </c>
      <c r="F21" s="1">
        <v>1.97019830996362</v>
      </c>
      <c r="G21" s="1">
        <v>4.5758850885984703</v>
      </c>
      <c r="H21" s="1">
        <v>11.0231581235424</v>
      </c>
      <c r="I21" s="18">
        <v>65.398363703268203</v>
      </c>
      <c r="J21" s="87">
        <f t="shared" si="32"/>
        <v>6.20068475856006E-3</v>
      </c>
      <c r="K21" s="87">
        <f t="shared" si="3"/>
        <v>5.9196344342519414E-2</v>
      </c>
      <c r="L21" s="87">
        <f t="shared" si="4"/>
        <v>7.0165618631678583E-2</v>
      </c>
      <c r="M21" s="87">
        <f t="shared" si="5"/>
        <v>7.9005741184634992E-2</v>
      </c>
      <c r="N21" s="87">
        <f t="shared" si="6"/>
        <v>8.328700786855725E-2</v>
      </c>
      <c r="O21" s="55">
        <f t="shared" si="7"/>
        <v>8.7204741193486202E-2</v>
      </c>
      <c r="P21" s="12">
        <f t="shared" si="8"/>
        <v>0.98166200693937467</v>
      </c>
      <c r="Q21" s="12">
        <f t="shared" si="9"/>
        <v>1.1783362484119799</v>
      </c>
      <c r="R21" s="12">
        <f t="shared" si="10"/>
        <v>1.5391597078128221</v>
      </c>
      <c r="S21" s="12">
        <f t="shared" si="11"/>
        <v>2.7926891458500935</v>
      </c>
      <c r="T21" s="12">
        <f t="shared" si="12"/>
        <v>5.2556600757290433</v>
      </c>
      <c r="U21" s="13">
        <f t="shared" si="13"/>
        <v>19.029860319679209</v>
      </c>
      <c r="V21" s="87">
        <f t="shared" si="33"/>
        <v>-1.8337993060625335E-2</v>
      </c>
      <c r="W21" s="87">
        <f t="shared" si="14"/>
        <v>3.336523705469574E-2</v>
      </c>
      <c r="X21" s="87">
        <f t="shared" si="15"/>
        <v>4.4066998618243369E-2</v>
      </c>
      <c r="Y21" s="87">
        <f t="shared" si="16"/>
        <v>5.26915330459925E-2</v>
      </c>
      <c r="Z21" s="87">
        <f t="shared" si="17"/>
        <v>5.6868390514729361E-2</v>
      </c>
      <c r="AA21" s="55">
        <f t="shared" si="18"/>
        <v>6.0690580279314732E-2</v>
      </c>
      <c r="AB21" s="12">
        <f t="shared" si="19"/>
        <v>0.98166200693937467</v>
      </c>
      <c r="AC21" s="12">
        <f t="shared" si="20"/>
        <v>1.1783362484119799</v>
      </c>
      <c r="AD21" s="12">
        <f t="shared" si="21"/>
        <v>1.5391597078128221</v>
      </c>
      <c r="AE21" s="12">
        <f t="shared" si="22"/>
        <v>2.7926891458500935</v>
      </c>
      <c r="AF21" s="12">
        <f t="shared" si="23"/>
        <v>5.2556600757290433</v>
      </c>
      <c r="AG21" s="13">
        <f t="shared" si="24"/>
        <v>19.029860319679209</v>
      </c>
      <c r="AH21" s="87">
        <f t="shared" si="25"/>
        <v>-1.8337993060625335E-2</v>
      </c>
      <c r="AI21" s="87">
        <f t="shared" si="26"/>
        <v>3.336523705469574E-2</v>
      </c>
      <c r="AJ21" s="87">
        <f t="shared" si="27"/>
        <v>4.4066998618243369E-2</v>
      </c>
      <c r="AK21" s="87">
        <f t="shared" si="28"/>
        <v>5.26915330459925E-2</v>
      </c>
      <c r="AL21" s="87">
        <f t="shared" si="29"/>
        <v>5.6868390514729361E-2</v>
      </c>
      <c r="AM21" s="55">
        <f t="shared" si="30"/>
        <v>6.0690580279314732E-2</v>
      </c>
    </row>
    <row r="22" spans="1:39" x14ac:dyDescent="0.25">
      <c r="A22" t="s">
        <v>17</v>
      </c>
      <c r="B22" s="45">
        <v>30</v>
      </c>
      <c r="C22" s="49" t="str">
        <f t="shared" si="31"/>
        <v>Heston_30</v>
      </c>
      <c r="D22" s="1">
        <v>1.0321407817158299</v>
      </c>
      <c r="E22" s="1">
        <v>1.40752429090401</v>
      </c>
      <c r="F22" s="1">
        <v>2.1351555156933899</v>
      </c>
      <c r="G22" s="1">
        <v>5.0844861838427002</v>
      </c>
      <c r="H22" s="1">
        <v>12.6211522559567</v>
      </c>
      <c r="I22" s="18">
        <v>77.717709395673396</v>
      </c>
      <c r="J22" s="87">
        <f t="shared" si="32"/>
        <v>3.2140781715829903E-2</v>
      </c>
      <c r="K22" s="87">
        <f t="shared" si="3"/>
        <v>7.0757634797485425E-2</v>
      </c>
      <c r="L22" s="87">
        <f t="shared" si="4"/>
        <v>7.8805001573024391E-2</v>
      </c>
      <c r="M22" s="87">
        <f t="shared" si="5"/>
        <v>8.4706777099629704E-2</v>
      </c>
      <c r="N22" s="87">
        <f t="shared" si="6"/>
        <v>8.818641589603704E-2</v>
      </c>
      <c r="O22" s="55">
        <f t="shared" si="7"/>
        <v>9.0963949788160914E-2</v>
      </c>
      <c r="P22" s="12">
        <f t="shared" si="8"/>
        <v>1.0069694908488949</v>
      </c>
      <c r="Q22" s="12">
        <f t="shared" si="9"/>
        <v>1.2440641361381419</v>
      </c>
      <c r="R22" s="12">
        <f t="shared" si="10"/>
        <v>1.6680276919587127</v>
      </c>
      <c r="S22" s="12">
        <f t="shared" si="11"/>
        <v>3.103091337066628</v>
      </c>
      <c r="T22" s="12">
        <f t="shared" si="12"/>
        <v>6.0175573350128611</v>
      </c>
      <c r="U22" s="13">
        <f t="shared" si="13"/>
        <v>22.614589577126932</v>
      </c>
      <c r="V22" s="87">
        <f t="shared" si="33"/>
        <v>6.9694908488948659E-3</v>
      </c>
      <c r="W22" s="87">
        <f t="shared" si="14"/>
        <v>4.4644577014153475E-2</v>
      </c>
      <c r="X22" s="87">
        <f t="shared" si="15"/>
        <v>5.249568896340473E-2</v>
      </c>
      <c r="Y22" s="87">
        <f t="shared" si="16"/>
        <v>5.8253535182067662E-2</v>
      </c>
      <c r="Z22" s="87">
        <f t="shared" si="17"/>
        <v>6.1648314430428952E-2</v>
      </c>
      <c r="AA22" s="55">
        <f t="shared" si="18"/>
        <v>6.4358111328985723E-2</v>
      </c>
      <c r="AB22" s="12">
        <f t="shared" si="19"/>
        <v>1.0069694908488949</v>
      </c>
      <c r="AC22" s="12">
        <f t="shared" si="20"/>
        <v>1.2440641361381419</v>
      </c>
      <c r="AD22" s="12">
        <f t="shared" si="21"/>
        <v>1.6680276919587127</v>
      </c>
      <c r="AE22" s="12">
        <f t="shared" si="22"/>
        <v>3.103091337066628</v>
      </c>
      <c r="AF22" s="12">
        <f t="shared" si="23"/>
        <v>6.0175573350128611</v>
      </c>
      <c r="AG22" s="13">
        <f t="shared" si="24"/>
        <v>22.614589577126932</v>
      </c>
      <c r="AH22" s="87">
        <f t="shared" si="25"/>
        <v>6.9694908488948659E-3</v>
      </c>
      <c r="AI22" s="87">
        <f t="shared" si="26"/>
        <v>4.4644577014153475E-2</v>
      </c>
      <c r="AJ22" s="87">
        <f t="shared" si="27"/>
        <v>5.249568896340473E-2</v>
      </c>
      <c r="AK22" s="87">
        <f t="shared" si="28"/>
        <v>5.8253535182067662E-2</v>
      </c>
      <c r="AL22" s="87">
        <f t="shared" si="29"/>
        <v>6.1648314430428952E-2</v>
      </c>
      <c r="AM22" s="55">
        <f t="shared" si="30"/>
        <v>6.4358111328985723E-2</v>
      </c>
    </row>
    <row r="23" spans="1:39" x14ac:dyDescent="0.25">
      <c r="A23" t="s">
        <v>17</v>
      </c>
      <c r="B23" s="45">
        <v>50</v>
      </c>
      <c r="C23" s="49" t="str">
        <f t="shared" si="31"/>
        <v>Heston_50</v>
      </c>
      <c r="D23" s="1">
        <v>1.1169270192351399</v>
      </c>
      <c r="E23" s="1">
        <v>1.6697893839354701</v>
      </c>
      <c r="F23" s="1">
        <v>2.7567500524745299</v>
      </c>
      <c r="G23" s="1">
        <v>7.3827997696974599</v>
      </c>
      <c r="H23" s="1">
        <v>19.394099969727399</v>
      </c>
      <c r="I23" s="18">
        <v>138.416186216688</v>
      </c>
      <c r="J23" s="87">
        <f t="shared" si="32"/>
        <v>0.11692701923513993</v>
      </c>
      <c r="K23" s="87">
        <f t="shared" si="3"/>
        <v>0.10798106653496387</v>
      </c>
      <c r="L23" s="87">
        <f t="shared" si="4"/>
        <v>0.10672504776034697</v>
      </c>
      <c r="M23" s="87">
        <f t="shared" si="5"/>
        <v>0.10512411172187375</v>
      </c>
      <c r="N23" s="87">
        <f t="shared" si="6"/>
        <v>0.10388115928413089</v>
      </c>
      <c r="O23" s="55">
        <f t="shared" si="7"/>
        <v>0.10363061033162091</v>
      </c>
      <c r="P23" s="12">
        <f t="shared" si="8"/>
        <v>1.089688007487567</v>
      </c>
      <c r="Q23" s="12">
        <f t="shared" si="9"/>
        <v>1.4758715717254995</v>
      </c>
      <c r="R23" s="12">
        <f t="shared" si="10"/>
        <v>2.1536302126652562</v>
      </c>
      <c r="S23" s="12">
        <f t="shared" si="11"/>
        <v>4.5057654166603278</v>
      </c>
      <c r="T23" s="12">
        <f t="shared" si="12"/>
        <v>9.2467871523953367</v>
      </c>
      <c r="U23" s="13">
        <f t="shared" si="13"/>
        <v>40.276859244333764</v>
      </c>
      <c r="V23" s="87">
        <f t="shared" si="33"/>
        <v>8.9688007487567001E-2</v>
      </c>
      <c r="W23" s="87">
        <f t="shared" si="14"/>
        <v>8.0960223840961021E-2</v>
      </c>
      <c r="X23" s="87">
        <f t="shared" si="15"/>
        <v>7.9734836172555834E-2</v>
      </c>
      <c r="Y23" s="87">
        <f t="shared" si="16"/>
        <v>7.8172942895881947E-2</v>
      </c>
      <c r="Z23" s="87">
        <f t="shared" si="17"/>
        <v>7.6960302909597544E-2</v>
      </c>
      <c r="AA23" s="55">
        <f t="shared" si="18"/>
        <v>7.6715864209363049E-2</v>
      </c>
      <c r="AB23" s="12">
        <f t="shared" si="19"/>
        <v>1.089688007487567</v>
      </c>
      <c r="AC23" s="12">
        <f t="shared" si="20"/>
        <v>1.4758715717254995</v>
      </c>
      <c r="AD23" s="12">
        <f t="shared" si="21"/>
        <v>2.1536302126652562</v>
      </c>
      <c r="AE23" s="12">
        <f t="shared" si="22"/>
        <v>4.5057654166603278</v>
      </c>
      <c r="AF23" s="12">
        <f t="shared" si="23"/>
        <v>9.2467871523953367</v>
      </c>
      <c r="AG23" s="13">
        <f t="shared" si="24"/>
        <v>40.276859244333764</v>
      </c>
      <c r="AH23" s="87">
        <f t="shared" si="25"/>
        <v>8.9688007487567001E-2</v>
      </c>
      <c r="AI23" s="87">
        <f t="shared" si="26"/>
        <v>8.0960223840961021E-2</v>
      </c>
      <c r="AJ23" s="87">
        <f t="shared" si="27"/>
        <v>7.9734836172555834E-2</v>
      </c>
      <c r="AK23" s="87">
        <f t="shared" si="28"/>
        <v>7.8172942895881947E-2</v>
      </c>
      <c r="AL23" s="87">
        <f t="shared" si="29"/>
        <v>7.6960302909597544E-2</v>
      </c>
      <c r="AM23" s="55">
        <f t="shared" si="30"/>
        <v>7.6715864209363049E-2</v>
      </c>
    </row>
    <row r="24" spans="1:39" x14ac:dyDescent="0.25">
      <c r="A24" t="s">
        <v>17</v>
      </c>
      <c r="B24" s="45">
        <v>70</v>
      </c>
      <c r="C24" s="49" t="str">
        <f t="shared" si="31"/>
        <v>Heston_70</v>
      </c>
      <c r="D24" s="1">
        <v>1.1973513875138799</v>
      </c>
      <c r="E24" s="1">
        <v>1.96268135949898</v>
      </c>
      <c r="F24" s="1">
        <v>3.4815893707906</v>
      </c>
      <c r="G24" s="1">
        <v>10.380815842898601</v>
      </c>
      <c r="H24" s="1">
        <v>29.677949512003199</v>
      </c>
      <c r="I24" s="18">
        <v>238.64762955665</v>
      </c>
      <c r="J24" s="87">
        <f t="shared" si="32"/>
        <v>0.19735138751387993</v>
      </c>
      <c r="K24" s="87">
        <f t="shared" si="3"/>
        <v>0.14437921054216418</v>
      </c>
      <c r="L24" s="87">
        <f t="shared" si="4"/>
        <v>0.13286394447860572</v>
      </c>
      <c r="M24" s="87">
        <f t="shared" si="5"/>
        <v>0.12411715179020866</v>
      </c>
      <c r="N24" s="87">
        <f t="shared" si="6"/>
        <v>0.1196470230534834</v>
      </c>
      <c r="O24" s="55">
        <f t="shared" si="7"/>
        <v>0.11571980563220374</v>
      </c>
      <c r="P24" s="12">
        <f t="shared" si="8"/>
        <v>1.1681510297923903</v>
      </c>
      <c r="Q24" s="12">
        <f t="shared" si="9"/>
        <v>1.7347490951302176</v>
      </c>
      <c r="R24" s="12">
        <f t="shared" si="10"/>
        <v>2.7198896941340069</v>
      </c>
      <c r="S24" s="12">
        <f t="shared" si="11"/>
        <v>6.3354719727918178</v>
      </c>
      <c r="T24" s="12">
        <f t="shared" si="12"/>
        <v>14.149957084133041</v>
      </c>
      <c r="U24" s="13">
        <f t="shared" si="13"/>
        <v>69.442579277540005</v>
      </c>
      <c r="V24" s="87">
        <f t="shared" si="33"/>
        <v>0.16815102979239027</v>
      </c>
      <c r="W24" s="87">
        <f t="shared" si="14"/>
        <v>0.1164707096080726</v>
      </c>
      <c r="X24" s="87">
        <f t="shared" si="15"/>
        <v>0.10523627162206961</v>
      </c>
      <c r="Y24" s="87">
        <f t="shared" si="16"/>
        <v>9.6702790980645936E-2</v>
      </c>
      <c r="Z24" s="87">
        <f t="shared" si="17"/>
        <v>9.2341677324651705E-2</v>
      </c>
      <c r="AA24" s="55">
        <f t="shared" si="18"/>
        <v>8.8510234756725481E-2</v>
      </c>
      <c r="AB24" s="12">
        <f t="shared" si="19"/>
        <v>1.1681510297923903</v>
      </c>
      <c r="AC24" s="12">
        <f t="shared" si="20"/>
        <v>1.7347490951302176</v>
      </c>
      <c r="AD24" s="12">
        <f t="shared" si="21"/>
        <v>2.7198896941340069</v>
      </c>
      <c r="AE24" s="12">
        <f t="shared" si="22"/>
        <v>6.3354719727918178</v>
      </c>
      <c r="AF24" s="12">
        <f t="shared" si="23"/>
        <v>14.149957084133041</v>
      </c>
      <c r="AG24" s="13">
        <f t="shared" si="24"/>
        <v>69.442579277540005</v>
      </c>
      <c r="AH24" s="87">
        <f t="shared" si="25"/>
        <v>0.16815102979239027</v>
      </c>
      <c r="AI24" s="87">
        <f t="shared" si="26"/>
        <v>0.1164707096080726</v>
      </c>
      <c r="AJ24" s="87">
        <f t="shared" si="27"/>
        <v>0.10523627162206961</v>
      </c>
      <c r="AK24" s="87">
        <f t="shared" si="28"/>
        <v>9.6702790980645936E-2</v>
      </c>
      <c r="AL24" s="87">
        <f t="shared" si="29"/>
        <v>9.2341677324651705E-2</v>
      </c>
      <c r="AM24" s="55">
        <f t="shared" si="30"/>
        <v>8.8510234756725481E-2</v>
      </c>
    </row>
    <row r="25" spans="1:39" x14ac:dyDescent="0.25">
      <c r="A25" t="s">
        <v>17</v>
      </c>
      <c r="B25" s="45">
        <v>75</v>
      </c>
      <c r="C25" s="49" t="str">
        <f t="shared" si="31"/>
        <v>Heston_75</v>
      </c>
      <c r="D25" s="1">
        <v>1.2226537208225701</v>
      </c>
      <c r="E25" s="1">
        <v>2.0552761578799101</v>
      </c>
      <c r="F25" s="1">
        <v>3.70359208927789</v>
      </c>
      <c r="G25" s="1">
        <v>11.3927690381564</v>
      </c>
      <c r="H25" s="1">
        <v>33.478378199910097</v>
      </c>
      <c r="I25" s="18">
        <v>281.06355028854102</v>
      </c>
      <c r="J25" s="87">
        <f t="shared" si="32"/>
        <v>0.22265372082257007</v>
      </c>
      <c r="K25" s="87">
        <f t="shared" si="3"/>
        <v>0.15497886425871932</v>
      </c>
      <c r="L25" s="87">
        <f t="shared" si="4"/>
        <v>0.1398883492589067</v>
      </c>
      <c r="M25" s="87">
        <f t="shared" si="5"/>
        <v>0.12935756326023595</v>
      </c>
      <c r="N25" s="87">
        <f t="shared" si="6"/>
        <v>0.12415314641927133</v>
      </c>
      <c r="O25" s="55">
        <f t="shared" si="7"/>
        <v>0.1193762561573406</v>
      </c>
      <c r="P25" s="12">
        <f t="shared" si="8"/>
        <v>1.1928363034880822</v>
      </c>
      <c r="Q25" s="12">
        <f t="shared" si="9"/>
        <v>1.8165905728248382</v>
      </c>
      <c r="R25" s="12">
        <f t="shared" si="10"/>
        <v>2.8933228138319214</v>
      </c>
      <c r="S25" s="12">
        <f t="shared" si="11"/>
        <v>6.9530728630646896</v>
      </c>
      <c r="T25" s="12">
        <f t="shared" si="12"/>
        <v>15.961938832179383</v>
      </c>
      <c r="U25" s="13">
        <f t="shared" si="13"/>
        <v>81.784922436473423</v>
      </c>
      <c r="V25" s="87">
        <f t="shared" si="33"/>
        <v>0.19283630348808223</v>
      </c>
      <c r="W25" s="87">
        <f t="shared" si="14"/>
        <v>0.12681186470552963</v>
      </c>
      <c r="X25" s="87">
        <f t="shared" si="15"/>
        <v>0.11208936901967204</v>
      </c>
      <c r="Y25" s="87">
        <f t="shared" si="16"/>
        <v>0.10181540213146167</v>
      </c>
      <c r="Z25" s="87">
        <f t="shared" si="17"/>
        <v>9.6737907792172395E-2</v>
      </c>
      <c r="AA25" s="55">
        <f t="shared" si="18"/>
        <v>9.2077513745053352E-2</v>
      </c>
      <c r="AB25" s="12">
        <f t="shared" si="19"/>
        <v>1.1928363034880822</v>
      </c>
      <c r="AC25" s="12">
        <f t="shared" si="20"/>
        <v>1.8165905728248382</v>
      </c>
      <c r="AD25" s="12">
        <f t="shared" si="21"/>
        <v>2.8933228138319214</v>
      </c>
      <c r="AE25" s="12">
        <f t="shared" si="22"/>
        <v>6.9530728630646896</v>
      </c>
      <c r="AF25" s="12">
        <f t="shared" si="23"/>
        <v>15.961938832179383</v>
      </c>
      <c r="AG25" s="13">
        <f t="shared" si="24"/>
        <v>81.784922436473423</v>
      </c>
      <c r="AH25" s="87">
        <f t="shared" si="25"/>
        <v>0.19283630348808223</v>
      </c>
      <c r="AI25" s="87">
        <f t="shared" si="26"/>
        <v>0.12681186470552963</v>
      </c>
      <c r="AJ25" s="87">
        <f t="shared" si="27"/>
        <v>0.11208936901967204</v>
      </c>
      <c r="AK25" s="87">
        <f t="shared" si="28"/>
        <v>0.10181540213146167</v>
      </c>
      <c r="AL25" s="87">
        <f t="shared" si="29"/>
        <v>9.6737907792172395E-2</v>
      </c>
      <c r="AM25" s="55">
        <f t="shared" si="30"/>
        <v>9.2077513745053352E-2</v>
      </c>
    </row>
    <row r="26" spans="1:39" x14ac:dyDescent="0.25">
      <c r="A26" t="s">
        <v>17</v>
      </c>
      <c r="B26" s="45">
        <v>85</v>
      </c>
      <c r="C26" s="49" t="str">
        <f t="shared" si="31"/>
        <v>Heston_85</v>
      </c>
      <c r="D26" s="1">
        <v>1.2817924839191299</v>
      </c>
      <c r="E26" s="1">
        <v>2.27927867048813</v>
      </c>
      <c r="F26" s="1">
        <v>4.3063157871315099</v>
      </c>
      <c r="G26" s="1">
        <v>14.313792991767</v>
      </c>
      <c r="H26" s="1">
        <v>44.550781829350399</v>
      </c>
      <c r="I26" s="18">
        <v>403.10599237726598</v>
      </c>
      <c r="J26" s="87">
        <f t="shared" si="32"/>
        <v>0.28179248391912992</v>
      </c>
      <c r="K26" s="87">
        <f t="shared" si="3"/>
        <v>0.17912401669922073</v>
      </c>
      <c r="L26" s="87">
        <f t="shared" si="4"/>
        <v>0.15720576189742763</v>
      </c>
      <c r="M26" s="87">
        <f t="shared" si="5"/>
        <v>0.1423198843099549</v>
      </c>
      <c r="N26" s="87">
        <f t="shared" si="6"/>
        <v>0.13491110177829668</v>
      </c>
      <c r="O26" s="55">
        <f t="shared" si="7"/>
        <v>0.12747880130534628</v>
      </c>
      <c r="P26" s="12">
        <f t="shared" si="8"/>
        <v>1.2505328224317276</v>
      </c>
      <c r="Q26" s="12">
        <f t="shared" si="9"/>
        <v>2.0145789799462066</v>
      </c>
      <c r="R26" s="12">
        <f t="shared" si="10"/>
        <v>3.3641830444943723</v>
      </c>
      <c r="S26" s="12">
        <f t="shared" si="11"/>
        <v>8.7357906831301815</v>
      </c>
      <c r="T26" s="12">
        <f t="shared" si="12"/>
        <v>21.241078353304744</v>
      </c>
      <c r="U26" s="13">
        <f t="shared" si="13"/>
        <v>117.29728841184588</v>
      </c>
      <c r="V26" s="87">
        <f t="shared" si="33"/>
        <v>0.25053282243172759</v>
      </c>
      <c r="W26" s="87">
        <f t="shared" si="14"/>
        <v>0.15036817823386661</v>
      </c>
      <c r="X26" s="87">
        <f t="shared" si="15"/>
        <v>0.12898445396965585</v>
      </c>
      <c r="Y26" s="87">
        <f t="shared" si="16"/>
        <v>0.11446160510966075</v>
      </c>
      <c r="Z26" s="87">
        <f t="shared" si="17"/>
        <v>0.10723350395730447</v>
      </c>
      <c r="AA26" s="55">
        <f t="shared" si="18"/>
        <v>9.9982458406482122E-2</v>
      </c>
      <c r="AB26" s="12">
        <f t="shared" si="19"/>
        <v>1.2505328224317276</v>
      </c>
      <c r="AC26" s="12">
        <f t="shared" si="20"/>
        <v>2.0145789799462066</v>
      </c>
      <c r="AD26" s="12">
        <f t="shared" si="21"/>
        <v>3.3641830444943723</v>
      </c>
      <c r="AE26" s="12">
        <f t="shared" si="22"/>
        <v>8.7357906831301815</v>
      </c>
      <c r="AF26" s="12">
        <f t="shared" si="23"/>
        <v>21.241078353304744</v>
      </c>
      <c r="AG26" s="13">
        <f t="shared" si="24"/>
        <v>117.29728841184588</v>
      </c>
      <c r="AH26" s="87">
        <f t="shared" si="25"/>
        <v>0.25053282243172759</v>
      </c>
      <c r="AI26" s="87">
        <f t="shared" si="26"/>
        <v>0.15036817823386661</v>
      </c>
      <c r="AJ26" s="87">
        <f t="shared" si="27"/>
        <v>0.12898445396965585</v>
      </c>
      <c r="AK26" s="87">
        <f t="shared" si="28"/>
        <v>0.11446160510966075</v>
      </c>
      <c r="AL26" s="87">
        <f t="shared" si="29"/>
        <v>0.10723350395730447</v>
      </c>
      <c r="AM26" s="55">
        <f t="shared" si="30"/>
        <v>9.9982458406482122E-2</v>
      </c>
    </row>
    <row r="27" spans="1:39" x14ac:dyDescent="0.25">
      <c r="A27" t="s">
        <v>17</v>
      </c>
      <c r="B27" s="45">
        <v>90</v>
      </c>
      <c r="C27" s="49" t="str">
        <f t="shared" si="31"/>
        <v>Heston_90</v>
      </c>
      <c r="D27" s="1">
        <v>1.3214985969598101</v>
      </c>
      <c r="E27" s="1">
        <v>2.4354411274507601</v>
      </c>
      <c r="F27" s="1">
        <v>4.7857742405405403</v>
      </c>
      <c r="G27" s="1">
        <v>16.626101784522501</v>
      </c>
      <c r="H27" s="1">
        <v>53.139158837367297</v>
      </c>
      <c r="I27" s="18">
        <v>520.18094514315499</v>
      </c>
      <c r="J27" s="87">
        <f t="shared" si="32"/>
        <v>0.32149859695981009</v>
      </c>
      <c r="K27" s="87">
        <f t="shared" si="3"/>
        <v>0.19485588556751754</v>
      </c>
      <c r="L27" s="87">
        <f t="shared" si="4"/>
        <v>0.16948652125691388</v>
      </c>
      <c r="M27" s="87">
        <f t="shared" si="5"/>
        <v>0.15090511905651072</v>
      </c>
      <c r="N27" s="87">
        <f t="shared" si="6"/>
        <v>0.14159963832639577</v>
      </c>
      <c r="O27" s="55">
        <f t="shared" si="7"/>
        <v>0.13324311395275878</v>
      </c>
      <c r="P27" s="12">
        <f t="shared" si="8"/>
        <v>1.2892706042735564</v>
      </c>
      <c r="Q27" s="12">
        <f t="shared" si="9"/>
        <v>2.1526058071732139</v>
      </c>
      <c r="R27" s="12">
        <f t="shared" si="10"/>
        <v>3.7387459142955639</v>
      </c>
      <c r="S27" s="12">
        <f t="shared" si="11"/>
        <v>10.147006118472303</v>
      </c>
      <c r="T27" s="12">
        <f t="shared" si="12"/>
        <v>25.335874930697781</v>
      </c>
      <c r="U27" s="13">
        <f t="shared" si="13"/>
        <v>151.36419577632742</v>
      </c>
      <c r="V27" s="87">
        <f t="shared" si="33"/>
        <v>0.28927060427355644</v>
      </c>
      <c r="W27" s="87">
        <f t="shared" si="14"/>
        <v>0.16571638679711631</v>
      </c>
      <c r="X27" s="87">
        <f t="shared" si="15"/>
        <v>0.14096571681531334</v>
      </c>
      <c r="Y27" s="87">
        <f t="shared" si="16"/>
        <v>0.12283746779690574</v>
      </c>
      <c r="Z27" s="87">
        <f t="shared" si="17"/>
        <v>0.11375892409540511</v>
      </c>
      <c r="AA27" s="55">
        <f t="shared" si="18"/>
        <v>0.10560619411626515</v>
      </c>
      <c r="AB27" s="12">
        <f t="shared" si="19"/>
        <v>1.2892706042735564</v>
      </c>
      <c r="AC27" s="12">
        <f t="shared" si="20"/>
        <v>2.1526058071732139</v>
      </c>
      <c r="AD27" s="12">
        <f t="shared" si="21"/>
        <v>3.7387459142955639</v>
      </c>
      <c r="AE27" s="12">
        <f t="shared" si="22"/>
        <v>10.147006118472303</v>
      </c>
      <c r="AF27" s="12">
        <f t="shared" si="23"/>
        <v>25.335874930697781</v>
      </c>
      <c r="AG27" s="13">
        <f t="shared" si="24"/>
        <v>151.36419577632742</v>
      </c>
      <c r="AH27" s="87">
        <f t="shared" si="25"/>
        <v>0.28927060427355644</v>
      </c>
      <c r="AI27" s="87">
        <f t="shared" si="26"/>
        <v>0.16571638679711631</v>
      </c>
      <c r="AJ27" s="87">
        <f t="shared" si="27"/>
        <v>0.14096571681531334</v>
      </c>
      <c r="AK27" s="87">
        <f t="shared" si="28"/>
        <v>0.12283746779690574</v>
      </c>
      <c r="AL27" s="87">
        <f t="shared" si="29"/>
        <v>0.11375892409540511</v>
      </c>
      <c r="AM27" s="55">
        <f t="shared" si="30"/>
        <v>0.10560619411626515</v>
      </c>
    </row>
    <row r="28" spans="1:39" x14ac:dyDescent="0.25">
      <c r="A28" t="s">
        <v>17</v>
      </c>
      <c r="B28" s="45">
        <v>95</v>
      </c>
      <c r="C28" s="49" t="str">
        <f t="shared" si="31"/>
        <v>Heston_95</v>
      </c>
      <c r="D28" s="1">
        <v>1.3811718625587699</v>
      </c>
      <c r="E28" s="1">
        <v>2.6850245545711302</v>
      </c>
      <c r="F28" s="1">
        <v>5.55293592694668</v>
      </c>
      <c r="G28" s="1">
        <v>20.3476592835924</v>
      </c>
      <c r="H28" s="1">
        <v>70.460144903742005</v>
      </c>
      <c r="I28" s="18">
        <v>745.92327091946402</v>
      </c>
      <c r="J28" s="87">
        <f t="shared" si="32"/>
        <v>0.38117186255876989</v>
      </c>
      <c r="K28" s="87">
        <f t="shared" si="3"/>
        <v>0.21839933232102937</v>
      </c>
      <c r="L28" s="87">
        <f t="shared" si="4"/>
        <v>0.18700422898707147</v>
      </c>
      <c r="M28" s="87">
        <f t="shared" si="5"/>
        <v>0.16258769723724131</v>
      </c>
      <c r="N28" s="87">
        <f t="shared" si="6"/>
        <v>0.15238638265377635</v>
      </c>
      <c r="O28" s="55">
        <f t="shared" si="7"/>
        <v>0.14144209069764102</v>
      </c>
      <c r="P28" s="12">
        <f t="shared" si="8"/>
        <v>1.3474885905618059</v>
      </c>
      <c r="Q28" s="12">
        <f t="shared" si="9"/>
        <v>2.3732043379846979</v>
      </c>
      <c r="R28" s="12">
        <f t="shared" si="10"/>
        <v>4.3380685058959338</v>
      </c>
      <c r="S28" s="12">
        <f t="shared" si="11"/>
        <v>12.418294193254969</v>
      </c>
      <c r="T28" s="12">
        <f t="shared" si="12"/>
        <v>33.594235549410399</v>
      </c>
      <c r="U28" s="13">
        <f t="shared" si="13"/>
        <v>217.05154152176846</v>
      </c>
      <c r="V28" s="87">
        <f t="shared" si="33"/>
        <v>0.34748859056180592</v>
      </c>
      <c r="W28" s="87">
        <f t="shared" si="14"/>
        <v>0.18868566871115977</v>
      </c>
      <c r="X28" s="87">
        <f t="shared" si="15"/>
        <v>0.15805621216862376</v>
      </c>
      <c r="Y28" s="87">
        <f t="shared" si="16"/>
        <v>0.134235137582704</v>
      </c>
      <c r="Z28" s="87">
        <f t="shared" si="17"/>
        <v>0.12428260713911055</v>
      </c>
      <c r="AA28" s="55">
        <f t="shared" si="18"/>
        <v>0.11360521865296747</v>
      </c>
      <c r="AB28" s="12">
        <f t="shared" si="19"/>
        <v>1.3474885905618059</v>
      </c>
      <c r="AC28" s="12">
        <f t="shared" si="20"/>
        <v>2.3732043379846979</v>
      </c>
      <c r="AD28" s="12">
        <f t="shared" si="21"/>
        <v>4.3380685058959338</v>
      </c>
      <c r="AE28" s="12">
        <f t="shared" si="22"/>
        <v>12.418294193254969</v>
      </c>
      <c r="AF28" s="12">
        <f t="shared" si="23"/>
        <v>33.594235549410399</v>
      </c>
      <c r="AG28" s="13">
        <f t="shared" si="24"/>
        <v>217.05154152176846</v>
      </c>
      <c r="AH28" s="87">
        <f t="shared" si="25"/>
        <v>0.34748859056180592</v>
      </c>
      <c r="AI28" s="87">
        <f t="shared" si="26"/>
        <v>0.18868566871115977</v>
      </c>
      <c r="AJ28" s="87">
        <f t="shared" si="27"/>
        <v>0.15805621216862376</v>
      </c>
      <c r="AK28" s="87">
        <f t="shared" si="28"/>
        <v>0.134235137582704</v>
      </c>
      <c r="AL28" s="87">
        <f t="shared" si="29"/>
        <v>0.12428260713911055</v>
      </c>
      <c r="AM28" s="55">
        <f t="shared" si="30"/>
        <v>0.11360521865296747</v>
      </c>
    </row>
    <row r="29" spans="1:39" x14ac:dyDescent="0.25">
      <c r="A29" t="s">
        <v>17</v>
      </c>
      <c r="B29" s="45">
        <v>99</v>
      </c>
      <c r="C29" s="49" t="str">
        <f t="shared" si="31"/>
        <v>Heston_99</v>
      </c>
      <c r="D29" s="1">
        <v>1.49452293939574</v>
      </c>
      <c r="E29" s="1">
        <v>3.2285513205279099</v>
      </c>
      <c r="F29" s="1">
        <v>7.14878941413133</v>
      </c>
      <c r="G29" s="1">
        <v>29.515164218834698</v>
      </c>
      <c r="H29" s="1">
        <v>109.357764851467</v>
      </c>
      <c r="I29" s="18">
        <v>1396.0846441225799</v>
      </c>
      <c r="J29" s="87">
        <f t="shared" si="32"/>
        <v>0.49452293939573999</v>
      </c>
      <c r="K29" s="87">
        <f t="shared" si="3"/>
        <v>0.26415852828778852</v>
      </c>
      <c r="L29" s="87">
        <f t="shared" si="4"/>
        <v>0.21737183685844119</v>
      </c>
      <c r="M29" s="87">
        <f t="shared" si="5"/>
        <v>0.18441053100215998</v>
      </c>
      <c r="N29" s="87">
        <f t="shared" si="6"/>
        <v>0.16939613517747465</v>
      </c>
      <c r="O29" s="55">
        <f t="shared" si="7"/>
        <v>0.15584137074593851</v>
      </c>
      <c r="P29" s="12">
        <f t="shared" si="8"/>
        <v>1.4580753226740182</v>
      </c>
      <c r="Q29" s="12">
        <f t="shared" si="9"/>
        <v>2.8536096574010239</v>
      </c>
      <c r="R29" s="12">
        <f t="shared" si="10"/>
        <v>5.5847822882727725</v>
      </c>
      <c r="S29" s="12">
        <f t="shared" si="11"/>
        <v>18.013275498832261</v>
      </c>
      <c r="T29" s="12">
        <f t="shared" si="12"/>
        <v>52.139979510347374</v>
      </c>
      <c r="U29" s="13">
        <f t="shared" si="13"/>
        <v>406.23792810238291</v>
      </c>
      <c r="V29" s="87">
        <f t="shared" si="33"/>
        <v>0.45807532267401818</v>
      </c>
      <c r="W29" s="87">
        <f t="shared" si="14"/>
        <v>0.23332891416814272</v>
      </c>
      <c r="X29" s="87">
        <f t="shared" si="15"/>
        <v>0.18768323125190922</v>
      </c>
      <c r="Y29" s="87">
        <f t="shared" si="16"/>
        <v>0.15552576788665262</v>
      </c>
      <c r="Z29" s="87">
        <f t="shared" si="17"/>
        <v>0.1408775350226692</v>
      </c>
      <c r="AA29" s="55">
        <f t="shared" si="18"/>
        <v>0.1276533368512629</v>
      </c>
      <c r="AB29" s="12">
        <f t="shared" si="19"/>
        <v>1.4580753226740182</v>
      </c>
      <c r="AC29" s="12">
        <f t="shared" si="20"/>
        <v>2.8536096574010239</v>
      </c>
      <c r="AD29" s="12">
        <f t="shared" si="21"/>
        <v>5.5847822882727725</v>
      </c>
      <c r="AE29" s="12">
        <f t="shared" si="22"/>
        <v>18.013275498832261</v>
      </c>
      <c r="AF29" s="12">
        <f t="shared" si="23"/>
        <v>52.139979510347374</v>
      </c>
      <c r="AG29" s="13">
        <f t="shared" si="24"/>
        <v>406.23792810238291</v>
      </c>
      <c r="AH29" s="87">
        <f t="shared" si="25"/>
        <v>0.45807532267401818</v>
      </c>
      <c r="AI29" s="87">
        <f t="shared" si="26"/>
        <v>0.23332891416814272</v>
      </c>
      <c r="AJ29" s="87">
        <f t="shared" si="27"/>
        <v>0.18768323125190922</v>
      </c>
      <c r="AK29" s="87">
        <f t="shared" si="28"/>
        <v>0.15552576788665262</v>
      </c>
      <c r="AL29" s="87">
        <f t="shared" si="29"/>
        <v>0.1408775350226692</v>
      </c>
      <c r="AM29" s="55">
        <f t="shared" si="30"/>
        <v>0.1276533368512629</v>
      </c>
    </row>
    <row r="30" spans="1:39" x14ac:dyDescent="0.25">
      <c r="A30" t="s">
        <v>17</v>
      </c>
      <c r="B30" s="45">
        <v>100</v>
      </c>
      <c r="C30" s="49" t="str">
        <f t="shared" si="31"/>
        <v>Heston_100</v>
      </c>
      <c r="D30" s="1">
        <v>1.8291108912566401</v>
      </c>
      <c r="E30" s="1">
        <v>5.16961302707527</v>
      </c>
      <c r="F30" s="1">
        <v>10.758238474879001</v>
      </c>
      <c r="G30" s="1">
        <v>54.563303225278297</v>
      </c>
      <c r="H30" s="1">
        <v>286.57283090334499</v>
      </c>
      <c r="I30" s="18">
        <v>4520.0695552899497</v>
      </c>
      <c r="J30" s="87">
        <f t="shared" si="32"/>
        <v>0.82911089125664006</v>
      </c>
      <c r="K30" s="87">
        <f t="shared" si="3"/>
        <v>0.38896597468452931</v>
      </c>
      <c r="L30" s="87">
        <f t="shared" si="4"/>
        <v>0.26816019283885595</v>
      </c>
      <c r="M30" s="87">
        <f t="shared" si="5"/>
        <v>0.22136376883922781</v>
      </c>
      <c r="N30" s="87">
        <f t="shared" si="6"/>
        <v>0.2075575394139566</v>
      </c>
      <c r="O30" s="55">
        <f t="shared" si="7"/>
        <v>0.18332190049725638</v>
      </c>
      <c r="P30" s="12">
        <f t="shared" si="8"/>
        <v>1.78450352461896</v>
      </c>
      <c r="Q30" s="12">
        <f t="shared" si="9"/>
        <v>4.5692498568292788</v>
      </c>
      <c r="R30" s="12">
        <f t="shared" si="10"/>
        <v>8.4045586192189869</v>
      </c>
      <c r="S30" s="12">
        <f t="shared" si="11"/>
        <v>33.300299664131963</v>
      </c>
      <c r="T30" s="12">
        <f t="shared" si="12"/>
        <v>136.63320160042767</v>
      </c>
      <c r="U30" s="13">
        <f t="shared" si="13"/>
        <v>1315.266734542224</v>
      </c>
      <c r="V30" s="87">
        <f t="shared" si="33"/>
        <v>0.78450352461896</v>
      </c>
      <c r="W30" s="87">
        <f t="shared" si="14"/>
        <v>0.35509262409863407</v>
      </c>
      <c r="X30" s="87">
        <f t="shared" si="15"/>
        <v>0.23723298828954098</v>
      </c>
      <c r="Y30" s="87">
        <f t="shared" si="16"/>
        <v>0.19157781015568398</v>
      </c>
      <c r="Z30" s="87">
        <f t="shared" si="17"/>
        <v>0.17810827958273556</v>
      </c>
      <c r="AA30" s="55">
        <f t="shared" si="18"/>
        <v>0.15446368631341678</v>
      </c>
      <c r="AB30" s="12">
        <f t="shared" si="19"/>
        <v>1.78450352461896</v>
      </c>
      <c r="AC30" s="12">
        <f t="shared" si="20"/>
        <v>4.5692498568292788</v>
      </c>
      <c r="AD30" s="12">
        <f t="shared" si="21"/>
        <v>8.4045586192189869</v>
      </c>
      <c r="AE30" s="12">
        <f t="shared" si="22"/>
        <v>33.300299664131963</v>
      </c>
      <c r="AF30" s="12">
        <f t="shared" si="23"/>
        <v>136.63320160042767</v>
      </c>
      <c r="AG30" s="13">
        <f t="shared" si="24"/>
        <v>1315.266734542224</v>
      </c>
      <c r="AH30" s="87">
        <f t="shared" si="25"/>
        <v>0.78450352461896</v>
      </c>
      <c r="AI30" s="87">
        <f t="shared" si="26"/>
        <v>0.35509262409863407</v>
      </c>
      <c r="AJ30" s="87">
        <f t="shared" si="27"/>
        <v>0.23723298828954098</v>
      </c>
      <c r="AK30" s="87">
        <f t="shared" si="28"/>
        <v>0.19157781015568398</v>
      </c>
      <c r="AL30" s="87">
        <f t="shared" si="29"/>
        <v>0.17810827958273556</v>
      </c>
      <c r="AM30" s="55">
        <f t="shared" si="30"/>
        <v>0.15446368631341678</v>
      </c>
    </row>
    <row r="31" spans="1:39" x14ac:dyDescent="0.25">
      <c r="A31" s="9" t="s">
        <v>17</v>
      </c>
      <c r="B31" s="46" t="s">
        <v>31</v>
      </c>
      <c r="C31" s="50" t="str">
        <f t="shared" si="31"/>
        <v>Heston_mean</v>
      </c>
      <c r="D31" s="25">
        <v>1.11552654277929</v>
      </c>
      <c r="E31" s="25">
        <v>1.7172409241648601</v>
      </c>
      <c r="F31" s="25">
        <v>2.9691876231956398</v>
      </c>
      <c r="G31" s="25">
        <v>8.8202808555472298</v>
      </c>
      <c r="H31" s="25">
        <v>25.9750706693533</v>
      </c>
      <c r="I31" s="26">
        <v>228.26411558612699</v>
      </c>
      <c r="J31" s="57">
        <f t="shared" si="32"/>
        <v>0.11552654277928998</v>
      </c>
      <c r="K31" s="57">
        <f t="shared" si="3"/>
        <v>0.11420793223567194</v>
      </c>
      <c r="L31" s="57">
        <f t="shared" si="4"/>
        <v>0.11497149413331842</v>
      </c>
      <c r="M31" s="57">
        <f t="shared" si="5"/>
        <v>0.11499808299902048</v>
      </c>
      <c r="N31" s="57">
        <f t="shared" si="6"/>
        <v>0.11468431796251854</v>
      </c>
      <c r="O31" s="58">
        <f t="shared" si="7"/>
        <v>0.11472759673644939</v>
      </c>
      <c r="P31" s="14">
        <f t="shared" si="8"/>
        <v>1.088321685093689</v>
      </c>
      <c r="Q31" s="14">
        <f t="shared" si="9"/>
        <v>1.5178124176387062</v>
      </c>
      <c r="R31" s="14">
        <f t="shared" si="10"/>
        <v>2.3195908409055712</v>
      </c>
      <c r="S31" s="14">
        <f t="shared" si="11"/>
        <v>5.3830684406851343</v>
      </c>
      <c r="T31" s="14">
        <f t="shared" si="12"/>
        <v>12.384485494188832</v>
      </c>
      <c r="U31" s="15">
        <f t="shared" si="13"/>
        <v>66.421145570375018</v>
      </c>
      <c r="V31" s="57">
        <f t="shared" si="33"/>
        <v>8.8321685093688984E-2</v>
      </c>
      <c r="W31" s="57">
        <f t="shared" si="14"/>
        <v>8.7035232110475036E-2</v>
      </c>
      <c r="X31" s="57">
        <f t="shared" si="15"/>
        <v>8.7780172673744605E-2</v>
      </c>
      <c r="Y31" s="57">
        <f t="shared" si="16"/>
        <v>8.7806113104577754E-2</v>
      </c>
      <c r="Z31" s="57">
        <f t="shared" si="17"/>
        <v>8.7499999999999911E-2</v>
      </c>
      <c r="AA31" s="58">
        <f t="shared" si="18"/>
        <v>8.7542223314611256E-2</v>
      </c>
      <c r="AB31" s="14">
        <f t="shared" si="19"/>
        <v>1.088321685093689</v>
      </c>
      <c r="AC31" s="14">
        <f t="shared" si="20"/>
        <v>1.5178124176387062</v>
      </c>
      <c r="AD31" s="14">
        <f t="shared" si="21"/>
        <v>2.3195908409055712</v>
      </c>
      <c r="AE31" s="14">
        <f t="shared" si="22"/>
        <v>5.3830684406851343</v>
      </c>
      <c r="AF31" s="14">
        <f t="shared" si="23"/>
        <v>12.384485494188832</v>
      </c>
      <c r="AG31" s="15">
        <f t="shared" si="24"/>
        <v>66.421145570375018</v>
      </c>
      <c r="AH31" s="57">
        <f t="shared" si="25"/>
        <v>8.8321685093688984E-2</v>
      </c>
      <c r="AI31" s="57">
        <f t="shared" si="26"/>
        <v>8.7035232110475036E-2</v>
      </c>
      <c r="AJ31" s="57">
        <f t="shared" si="27"/>
        <v>8.7780172673744605E-2</v>
      </c>
      <c r="AK31" s="57">
        <f t="shared" si="28"/>
        <v>8.7806113104577754E-2</v>
      </c>
      <c r="AL31" s="57">
        <f t="shared" si="29"/>
        <v>8.7499999999999911E-2</v>
      </c>
      <c r="AM31" s="58">
        <f t="shared" si="30"/>
        <v>8.7542223314611256E-2</v>
      </c>
    </row>
    <row r="32" spans="1:39" x14ac:dyDescent="0.25">
      <c r="A32" s="3" t="s">
        <v>18</v>
      </c>
      <c r="B32" s="47">
        <v>0</v>
      </c>
      <c r="C32" s="48" t="str">
        <f t="shared" si="31"/>
        <v>SLV1_0</v>
      </c>
      <c r="D32" s="42">
        <v>0.40536367517551197</v>
      </c>
      <c r="E32" s="42">
        <v>0.17405439651641899</v>
      </c>
      <c r="F32" s="42">
        <v>0.19658672682310899</v>
      </c>
      <c r="G32" s="42">
        <v>0.193196708612137</v>
      </c>
      <c r="H32" s="42">
        <v>0.29164860125769698</v>
      </c>
      <c r="I32" s="43">
        <v>0.49233524490994102</v>
      </c>
      <c r="J32" s="53">
        <f t="shared" si="32"/>
        <v>-0.59463632482448803</v>
      </c>
      <c r="K32" s="53">
        <f t="shared" si="3"/>
        <v>-0.29508459832433132</v>
      </c>
      <c r="L32" s="53">
        <f t="shared" si="4"/>
        <v>-0.1501242857485181</v>
      </c>
      <c r="M32" s="53">
        <f t="shared" si="5"/>
        <v>-7.8914413893689139E-2</v>
      </c>
      <c r="N32" s="53">
        <f t="shared" si="6"/>
        <v>-4.0241434791883912E-2</v>
      </c>
      <c r="O32" s="54">
        <f t="shared" si="7"/>
        <v>-1.4071959271943602E-2</v>
      </c>
      <c r="P32" s="16">
        <f t="shared" si="8"/>
        <v>0.39951986503326831</v>
      </c>
      <c r="Q32" s="16">
        <f t="shared" si="9"/>
        <v>0.16186492314700668</v>
      </c>
      <c r="R32" s="16">
        <f t="shared" si="10"/>
        <v>0.17001595798770877</v>
      </c>
      <c r="S32" s="16">
        <f t="shared" si="11"/>
        <v>0.14450095378941896</v>
      </c>
      <c r="T32" s="16">
        <f t="shared" si="12"/>
        <v>0.18865415880562245</v>
      </c>
      <c r="U32" s="17">
        <f t="shared" si="13"/>
        <v>0.23819816023022056</v>
      </c>
      <c r="V32" s="53">
        <f t="shared" si="33"/>
        <v>-0.60048013496673169</v>
      </c>
      <c r="W32" s="53">
        <f t="shared" si="14"/>
        <v>-0.30524681074248261</v>
      </c>
      <c r="X32" s="53">
        <f t="shared" si="15"/>
        <v>-0.16237627728781678</v>
      </c>
      <c r="Y32" s="53">
        <f t="shared" si="16"/>
        <v>-9.2192982299286852E-2</v>
      </c>
      <c r="Z32" s="53">
        <f t="shared" si="17"/>
        <v>-5.4077521202537282E-2</v>
      </c>
      <c r="AA32" s="54">
        <f t="shared" si="18"/>
        <v>-2.8285310484122195E-2</v>
      </c>
      <c r="AB32" s="16" t="str">
        <f t="shared" si="19"/>
        <v/>
      </c>
      <c r="AC32" s="16" t="str">
        <f t="shared" si="20"/>
        <v/>
      </c>
      <c r="AD32" s="16" t="str">
        <f t="shared" si="21"/>
        <v/>
      </c>
      <c r="AE32" s="16" t="str">
        <f t="shared" si="22"/>
        <v/>
      </c>
      <c r="AF32" s="16" t="str">
        <f t="shared" si="23"/>
        <v/>
      </c>
      <c r="AG32" s="17" t="str">
        <f t="shared" si="24"/>
        <v/>
      </c>
      <c r="AH32" s="53" t="str">
        <f t="shared" si="25"/>
        <v/>
      </c>
      <c r="AI32" s="53" t="str">
        <f t="shared" si="26"/>
        <v/>
      </c>
      <c r="AJ32" s="53" t="str">
        <f t="shared" si="27"/>
        <v/>
      </c>
      <c r="AK32" s="53" t="str">
        <f t="shared" si="28"/>
        <v/>
      </c>
      <c r="AL32" s="53" t="str">
        <f t="shared" si="29"/>
        <v/>
      </c>
      <c r="AM32" s="54" t="str">
        <f t="shared" si="30"/>
        <v/>
      </c>
    </row>
    <row r="33" spans="1:39" x14ac:dyDescent="0.25">
      <c r="A33" t="s">
        <v>18</v>
      </c>
      <c r="B33" s="45">
        <v>1</v>
      </c>
      <c r="C33" s="49" t="str">
        <f t="shared" si="31"/>
        <v>SLV1_1</v>
      </c>
      <c r="D33" s="1">
        <v>0.65677848465104305</v>
      </c>
      <c r="E33" s="1">
        <v>0.52360149012648505</v>
      </c>
      <c r="F33" s="1">
        <v>0.57080096476442499</v>
      </c>
      <c r="G33" s="1">
        <v>0.80136185303270602</v>
      </c>
      <c r="H33" s="1">
        <v>1.2643841723328799</v>
      </c>
      <c r="I33" s="18">
        <v>3.5932285480927901</v>
      </c>
      <c r="J33" s="51">
        <f t="shared" si="32"/>
        <v>-0.34322151534895695</v>
      </c>
      <c r="K33" s="51">
        <f t="shared" si="3"/>
        <v>-0.12138184122786355</v>
      </c>
      <c r="L33" s="51">
        <f t="shared" si="4"/>
        <v>-5.4528439677845819E-2</v>
      </c>
      <c r="M33" s="51">
        <f t="shared" si="5"/>
        <v>-1.1011063640440244E-2</v>
      </c>
      <c r="N33" s="51">
        <f t="shared" si="6"/>
        <v>7.8501582925925018E-3</v>
      </c>
      <c r="O33" s="55">
        <f t="shared" si="7"/>
        <v>2.5911024581669606E-2</v>
      </c>
      <c r="P33" s="12">
        <f t="shared" si="8"/>
        <v>0.64731022440757302</v>
      </c>
      <c r="Q33" s="12">
        <f t="shared" si="9"/>
        <v>0.48693234215997949</v>
      </c>
      <c r="R33" s="12">
        <f t="shared" si="10"/>
        <v>0.49365119615656744</v>
      </c>
      <c r="S33" s="12">
        <f t="shared" si="11"/>
        <v>0.599376422743092</v>
      </c>
      <c r="T33" s="12">
        <f t="shared" si="12"/>
        <v>0.81787236904263216</v>
      </c>
      <c r="U33" s="13">
        <f t="shared" si="13"/>
        <v>1.7384504527986255</v>
      </c>
      <c r="V33" s="51">
        <f t="shared" si="33"/>
        <v>-0.35268977559242698</v>
      </c>
      <c r="W33" s="51">
        <f t="shared" si="14"/>
        <v>-0.13404819004456237</v>
      </c>
      <c r="X33" s="51">
        <f t="shared" si="15"/>
        <v>-6.8158561545626162E-2</v>
      </c>
      <c r="Y33" s="51">
        <f t="shared" si="16"/>
        <v>-2.5268541384005694E-2</v>
      </c>
      <c r="Z33" s="51">
        <f t="shared" si="17"/>
        <v>-6.6792268930485621E-3</v>
      </c>
      <c r="AA33" s="55">
        <f t="shared" si="18"/>
        <v>1.1121270053481735E-2</v>
      </c>
      <c r="AB33" s="12" t="str">
        <f t="shared" si="19"/>
        <v/>
      </c>
      <c r="AC33" s="12" t="str">
        <f t="shared" si="20"/>
        <v/>
      </c>
      <c r="AD33" s="12" t="str">
        <f t="shared" si="21"/>
        <v/>
      </c>
      <c r="AE33" s="12" t="str">
        <f t="shared" si="22"/>
        <v/>
      </c>
      <c r="AF33" s="12" t="str">
        <f t="shared" si="23"/>
        <v/>
      </c>
      <c r="AG33" s="13" t="str">
        <f t="shared" si="24"/>
        <v/>
      </c>
      <c r="AH33" s="51" t="str">
        <f t="shared" si="25"/>
        <v/>
      </c>
      <c r="AI33" s="51" t="str">
        <f t="shared" si="26"/>
        <v/>
      </c>
      <c r="AJ33" s="51" t="str">
        <f t="shared" si="27"/>
        <v/>
      </c>
      <c r="AK33" s="51" t="str">
        <f t="shared" si="28"/>
        <v/>
      </c>
      <c r="AL33" s="51" t="str">
        <f t="shared" si="29"/>
        <v/>
      </c>
      <c r="AM33" s="55" t="str">
        <f t="shared" si="30"/>
        <v/>
      </c>
    </row>
    <row r="34" spans="1:39" x14ac:dyDescent="0.25">
      <c r="A34" t="s">
        <v>18</v>
      </c>
      <c r="B34" s="45">
        <v>5</v>
      </c>
      <c r="C34" s="49" t="str">
        <f t="shared" si="31"/>
        <v>SLV1_5</v>
      </c>
      <c r="D34" s="1">
        <v>0.80454428424970303</v>
      </c>
      <c r="E34" s="1">
        <v>0.76606890739740996</v>
      </c>
      <c r="F34" s="1">
        <v>0.924732007035307</v>
      </c>
      <c r="G34" s="1">
        <v>1.50220340099004</v>
      </c>
      <c r="H34" s="1">
        <v>2.6306980402229398</v>
      </c>
      <c r="I34" s="18">
        <v>9.1382654694608796</v>
      </c>
      <c r="J34" s="51">
        <f t="shared" si="32"/>
        <v>-0.19545571575029697</v>
      </c>
      <c r="K34" s="51">
        <f t="shared" si="3"/>
        <v>-5.1901264870455877E-2</v>
      </c>
      <c r="L34" s="51">
        <f t="shared" si="4"/>
        <v>-7.7945939259633779E-3</v>
      </c>
      <c r="M34" s="51">
        <f t="shared" si="5"/>
        <v>2.0555052302180243E-2</v>
      </c>
      <c r="N34" s="51">
        <f t="shared" si="6"/>
        <v>3.2767033859909755E-2</v>
      </c>
      <c r="O34" s="55">
        <f t="shared" si="7"/>
        <v>4.5243018404464097E-2</v>
      </c>
      <c r="P34" s="12">
        <f t="shared" si="8"/>
        <v>0.79294580037927009</v>
      </c>
      <c r="Q34" s="12">
        <f t="shared" si="9"/>
        <v>0.71241914770877923</v>
      </c>
      <c r="R34" s="12">
        <f t="shared" si="10"/>
        <v>0.79974472640501315</v>
      </c>
      <c r="S34" s="12">
        <f t="shared" si="11"/>
        <v>1.123568956159396</v>
      </c>
      <c r="T34" s="12">
        <f t="shared" si="12"/>
        <v>1.7016784023981684</v>
      </c>
      <c r="U34" s="13">
        <f t="shared" si="13"/>
        <v>4.421211044760982</v>
      </c>
      <c r="V34" s="51">
        <f t="shared" si="33"/>
        <v>-0.20705419962072991</v>
      </c>
      <c r="W34" s="51">
        <f t="shared" si="14"/>
        <v>-6.556926065670754E-2</v>
      </c>
      <c r="X34" s="51">
        <f t="shared" si="15"/>
        <v>-2.2098440990439339E-2</v>
      </c>
      <c r="Y34" s="51">
        <f t="shared" si="16"/>
        <v>5.8425106251804859E-3</v>
      </c>
      <c r="Z34" s="51">
        <f t="shared" si="17"/>
        <v>1.7878441623734975E-2</v>
      </c>
      <c r="AA34" s="55">
        <f t="shared" si="18"/>
        <v>3.0174569685134101E-2</v>
      </c>
      <c r="AB34" s="12" t="str">
        <f t="shared" si="19"/>
        <v/>
      </c>
      <c r="AC34" s="12" t="str">
        <f t="shared" si="20"/>
        <v/>
      </c>
      <c r="AD34" s="12" t="str">
        <f t="shared" si="21"/>
        <v/>
      </c>
      <c r="AE34" s="12" t="str">
        <f t="shared" si="22"/>
        <v/>
      </c>
      <c r="AF34" s="12" t="str">
        <f t="shared" si="23"/>
        <v/>
      </c>
      <c r="AG34" s="13" t="str">
        <f t="shared" si="24"/>
        <v/>
      </c>
      <c r="AH34" s="51" t="str">
        <f t="shared" si="25"/>
        <v/>
      </c>
      <c r="AI34" s="51" t="str">
        <f t="shared" si="26"/>
        <v/>
      </c>
      <c r="AJ34" s="51" t="str">
        <f t="shared" si="27"/>
        <v/>
      </c>
      <c r="AK34" s="51" t="str">
        <f t="shared" si="28"/>
        <v/>
      </c>
      <c r="AL34" s="51" t="str">
        <f t="shared" si="29"/>
        <v/>
      </c>
      <c r="AM34" s="55" t="str">
        <f t="shared" si="30"/>
        <v/>
      </c>
    </row>
    <row r="35" spans="1:39" x14ac:dyDescent="0.25">
      <c r="A35" t="s">
        <v>18</v>
      </c>
      <c r="B35" s="45">
        <v>10</v>
      </c>
      <c r="C35" s="49" t="str">
        <f t="shared" si="31"/>
        <v>SLV1_10</v>
      </c>
      <c r="D35" s="1">
        <v>0.87687696857703701</v>
      </c>
      <c r="E35" s="1">
        <v>0.93447631314449597</v>
      </c>
      <c r="F35" s="1">
        <v>1.1654589945067499</v>
      </c>
      <c r="G35" s="1">
        <v>2.0965237663326999</v>
      </c>
      <c r="H35" s="1">
        <v>3.96236437075253</v>
      </c>
      <c r="I35" s="18">
        <v>15.4105718640653</v>
      </c>
      <c r="J35" s="51">
        <f t="shared" si="32"/>
        <v>-0.12312303142296299</v>
      </c>
      <c r="K35" s="51">
        <f t="shared" si="3"/>
        <v>-1.3462360735900458E-2</v>
      </c>
      <c r="L35" s="51">
        <f t="shared" si="4"/>
        <v>1.5429321196472001E-2</v>
      </c>
      <c r="M35" s="51">
        <f t="shared" si="5"/>
        <v>3.7707581006134028E-2</v>
      </c>
      <c r="N35" s="51">
        <f t="shared" si="6"/>
        <v>4.6964156699924819E-2</v>
      </c>
      <c r="O35" s="55">
        <f t="shared" si="7"/>
        <v>5.6224835652923577E-2</v>
      </c>
      <c r="P35" s="12">
        <f t="shared" si="8"/>
        <v>0.86423572113361069</v>
      </c>
      <c r="Q35" s="12">
        <f t="shared" si="9"/>
        <v>0.86903255325448414</v>
      </c>
      <c r="R35" s="12">
        <f t="shared" si="10"/>
        <v>1.0079349234231441</v>
      </c>
      <c r="S35" s="12">
        <f t="shared" si="11"/>
        <v>1.5680892601822936</v>
      </c>
      <c r="T35" s="12">
        <f t="shared" si="12"/>
        <v>2.5630725263969016</v>
      </c>
      <c r="U35" s="13">
        <f t="shared" si="13"/>
        <v>7.4558340156764924</v>
      </c>
      <c r="V35" s="51">
        <f t="shared" si="33"/>
        <v>-0.13576427886638931</v>
      </c>
      <c r="W35" s="51">
        <f t="shared" si="14"/>
        <v>-2.7684500052010841E-2</v>
      </c>
      <c r="X35" s="51">
        <f t="shared" si="15"/>
        <v>7.9067316425684986E-4</v>
      </c>
      <c r="Y35" s="51">
        <f t="shared" si="16"/>
        <v>2.2747764777062418E-2</v>
      </c>
      <c r="Z35" s="51">
        <f t="shared" si="17"/>
        <v>3.1870895679830813E-2</v>
      </c>
      <c r="AA35" s="55">
        <f t="shared" si="18"/>
        <v>4.099807068833794E-2</v>
      </c>
      <c r="AB35" s="12" t="str">
        <f t="shared" si="19"/>
        <v/>
      </c>
      <c r="AC35" s="12" t="str">
        <f t="shared" si="20"/>
        <v/>
      </c>
      <c r="AD35" s="12" t="str">
        <f t="shared" si="21"/>
        <v/>
      </c>
      <c r="AE35" s="12" t="str">
        <f t="shared" si="22"/>
        <v/>
      </c>
      <c r="AF35" s="12" t="str">
        <f t="shared" si="23"/>
        <v/>
      </c>
      <c r="AG35" s="13" t="str">
        <f t="shared" si="24"/>
        <v/>
      </c>
      <c r="AH35" s="51" t="str">
        <f t="shared" si="25"/>
        <v/>
      </c>
      <c r="AI35" s="51" t="str">
        <f t="shared" si="26"/>
        <v/>
      </c>
      <c r="AJ35" s="51" t="str">
        <f t="shared" si="27"/>
        <v/>
      </c>
      <c r="AK35" s="51" t="str">
        <f t="shared" si="28"/>
        <v/>
      </c>
      <c r="AL35" s="51" t="str">
        <f t="shared" si="29"/>
        <v/>
      </c>
      <c r="AM35" s="55" t="str">
        <f t="shared" si="30"/>
        <v/>
      </c>
    </row>
    <row r="36" spans="1:39" x14ac:dyDescent="0.25">
      <c r="A36" t="s">
        <v>18</v>
      </c>
      <c r="B36" s="45">
        <v>15</v>
      </c>
      <c r="C36" s="49" t="str">
        <f t="shared" si="31"/>
        <v>SLV1_15</v>
      </c>
      <c r="D36" s="1">
        <v>0.92165782406821495</v>
      </c>
      <c r="E36" s="1">
        <v>1.05095239521382</v>
      </c>
      <c r="F36" s="1">
        <v>1.3744144618374301</v>
      </c>
      <c r="G36" s="1">
        <v>2.5831996393086398</v>
      </c>
      <c r="H36" s="1">
        <v>5.1346527867324401</v>
      </c>
      <c r="I36" s="18">
        <v>21.649407936346702</v>
      </c>
      <c r="J36" s="51">
        <f t="shared" si="32"/>
        <v>-7.8342175931785052E-2</v>
      </c>
      <c r="K36" s="51">
        <f t="shared" si="3"/>
        <v>9.9889187143680225E-3</v>
      </c>
      <c r="L36" s="51">
        <f t="shared" si="4"/>
        <v>3.2313891712236975E-2</v>
      </c>
      <c r="M36" s="51">
        <f t="shared" si="5"/>
        <v>4.8595280141765951E-2</v>
      </c>
      <c r="N36" s="51">
        <f t="shared" si="6"/>
        <v>5.6048107724110841E-2</v>
      </c>
      <c r="O36" s="55">
        <f t="shared" si="7"/>
        <v>6.3430030895726297E-2</v>
      </c>
      <c r="P36" s="12">
        <f t="shared" si="8"/>
        <v>0.90837100615677768</v>
      </c>
      <c r="Q36" s="12">
        <f t="shared" si="9"/>
        <v>0.97735151818701937</v>
      </c>
      <c r="R36" s="12">
        <f t="shared" si="10"/>
        <v>1.1886478562294442</v>
      </c>
      <c r="S36" s="12">
        <f t="shared" si="11"/>
        <v>1.9320971583318765</v>
      </c>
      <c r="T36" s="12">
        <f t="shared" si="12"/>
        <v>3.3213723572226082</v>
      </c>
      <c r="U36" s="13">
        <f t="shared" si="13"/>
        <v>10.474263611687238</v>
      </c>
      <c r="V36" s="51">
        <f t="shared" si="33"/>
        <v>-9.1628993843222317E-2</v>
      </c>
      <c r="W36" s="51">
        <f t="shared" si="14"/>
        <v>-4.5712993026539861E-3</v>
      </c>
      <c r="X36" s="51">
        <f t="shared" si="15"/>
        <v>1.7431832070965436E-2</v>
      </c>
      <c r="Y36" s="51">
        <f t="shared" si="16"/>
        <v>3.3478504494445893E-2</v>
      </c>
      <c r="Z36" s="51">
        <f t="shared" si="17"/>
        <v>4.0823890507451388E-2</v>
      </c>
      <c r="AA36" s="55">
        <f t="shared" si="18"/>
        <v>4.8099394283000141E-2</v>
      </c>
      <c r="AB36" s="12" t="str">
        <f t="shared" si="19"/>
        <v/>
      </c>
      <c r="AC36" s="12" t="str">
        <f t="shared" si="20"/>
        <v/>
      </c>
      <c r="AD36" s="12" t="str">
        <f t="shared" si="21"/>
        <v/>
      </c>
      <c r="AE36" s="12" t="str">
        <f t="shared" si="22"/>
        <v/>
      </c>
      <c r="AF36" s="12" t="str">
        <f t="shared" si="23"/>
        <v/>
      </c>
      <c r="AG36" s="13" t="str">
        <f t="shared" si="24"/>
        <v/>
      </c>
      <c r="AH36" s="51" t="str">
        <f t="shared" si="25"/>
        <v/>
      </c>
      <c r="AI36" s="51" t="str">
        <f t="shared" si="26"/>
        <v/>
      </c>
      <c r="AJ36" s="51" t="str">
        <f t="shared" si="27"/>
        <v/>
      </c>
      <c r="AK36" s="51" t="str">
        <f t="shared" si="28"/>
        <v/>
      </c>
      <c r="AL36" s="51" t="str">
        <f t="shared" si="29"/>
        <v/>
      </c>
      <c r="AM36" s="55" t="str">
        <f t="shared" si="30"/>
        <v/>
      </c>
    </row>
    <row r="37" spans="1:39" x14ac:dyDescent="0.25">
      <c r="A37" t="s">
        <v>18</v>
      </c>
      <c r="B37" s="45">
        <v>25</v>
      </c>
      <c r="C37" s="49" t="str">
        <f t="shared" si="31"/>
        <v>SLV1_25</v>
      </c>
      <c r="D37" s="1">
        <v>0.99261875960292301</v>
      </c>
      <c r="E37" s="1">
        <v>1.2295516656472101</v>
      </c>
      <c r="F37" s="1">
        <v>1.7106323438933899</v>
      </c>
      <c r="G37" s="1">
        <v>3.4428390206791799</v>
      </c>
      <c r="H37" s="1">
        <v>7.2615249127522201</v>
      </c>
      <c r="I37" s="18">
        <v>34.111137408059001</v>
      </c>
      <c r="J37" s="51">
        <f t="shared" si="32"/>
        <v>-7.3812403970769935E-3</v>
      </c>
      <c r="K37" s="51">
        <f t="shared" si="3"/>
        <v>4.2195890821846493E-2</v>
      </c>
      <c r="L37" s="51">
        <f t="shared" si="4"/>
        <v>5.5153558472692987E-2</v>
      </c>
      <c r="M37" s="51">
        <f t="shared" si="5"/>
        <v>6.3765339897021267E-2</v>
      </c>
      <c r="N37" s="51">
        <f t="shared" si="6"/>
        <v>6.8318939373745113E-2</v>
      </c>
      <c r="O37" s="55">
        <f t="shared" si="7"/>
        <v>7.3143807918629289E-2</v>
      </c>
      <c r="P37" s="12">
        <f t="shared" si="8"/>
        <v>0.97830895354485103</v>
      </c>
      <c r="Q37" s="12">
        <f t="shared" si="9"/>
        <v>1.1434430261374382</v>
      </c>
      <c r="R37" s="12">
        <f t="shared" si="10"/>
        <v>1.4794223466240977</v>
      </c>
      <c r="S37" s="12">
        <f t="shared" si="11"/>
        <v>2.5750621002055571</v>
      </c>
      <c r="T37" s="12">
        <f t="shared" si="12"/>
        <v>4.6971487884863876</v>
      </c>
      <c r="U37" s="13">
        <f t="shared" si="13"/>
        <v>16.503409532352673</v>
      </c>
      <c r="V37" s="51">
        <f t="shared" si="33"/>
        <v>-2.1691046455148966E-2</v>
      </c>
      <c r="W37" s="51">
        <f t="shared" si="14"/>
        <v>2.7171370150741891E-2</v>
      </c>
      <c r="X37" s="51">
        <f t="shared" si="15"/>
        <v>3.9942237270916836E-2</v>
      </c>
      <c r="Y37" s="51">
        <f t="shared" si="16"/>
        <v>4.8429869397436098E-2</v>
      </c>
      <c r="Z37" s="51">
        <f t="shared" si="17"/>
        <v>5.2917823202296876E-2</v>
      </c>
      <c r="AA37" s="55">
        <f t="shared" si="18"/>
        <v>5.7673135401942632E-2</v>
      </c>
      <c r="AB37" s="12" t="str">
        <f t="shared" si="19"/>
        <v/>
      </c>
      <c r="AC37" s="12" t="str">
        <f t="shared" si="20"/>
        <v/>
      </c>
      <c r="AD37" s="12" t="str">
        <f t="shared" si="21"/>
        <v/>
      </c>
      <c r="AE37" s="12" t="str">
        <f t="shared" si="22"/>
        <v/>
      </c>
      <c r="AF37" s="12" t="str">
        <f t="shared" si="23"/>
        <v/>
      </c>
      <c r="AG37" s="13" t="str">
        <f t="shared" si="24"/>
        <v/>
      </c>
      <c r="AH37" s="51" t="str">
        <f t="shared" si="25"/>
        <v/>
      </c>
      <c r="AI37" s="51" t="str">
        <f t="shared" si="26"/>
        <v/>
      </c>
      <c r="AJ37" s="51" t="str">
        <f t="shared" si="27"/>
        <v/>
      </c>
      <c r="AK37" s="51" t="str">
        <f t="shared" si="28"/>
        <v/>
      </c>
      <c r="AL37" s="51" t="str">
        <f t="shared" si="29"/>
        <v/>
      </c>
      <c r="AM37" s="55" t="str">
        <f t="shared" si="30"/>
        <v/>
      </c>
    </row>
    <row r="38" spans="1:39" x14ac:dyDescent="0.25">
      <c r="A38" t="s">
        <v>18</v>
      </c>
      <c r="B38" s="45">
        <v>30</v>
      </c>
      <c r="C38" s="49" t="str">
        <f t="shared" si="31"/>
        <v>SLV1_30</v>
      </c>
      <c r="D38" s="1">
        <v>1.0192433108417001</v>
      </c>
      <c r="E38" s="1">
        <v>1.3081298640972701</v>
      </c>
      <c r="F38" s="1">
        <v>1.8610385218499299</v>
      </c>
      <c r="G38" s="1">
        <v>3.8766482101155399</v>
      </c>
      <c r="H38" s="1">
        <v>8.5068604041373099</v>
      </c>
      <c r="I38" s="18">
        <v>41.0293413121315</v>
      </c>
      <c r="J38" s="51">
        <f t="shared" si="32"/>
        <v>1.9243310841700056E-2</v>
      </c>
      <c r="K38" s="51">
        <f t="shared" si="3"/>
        <v>5.5188798157521424E-2</v>
      </c>
      <c r="L38" s="51">
        <f t="shared" si="4"/>
        <v>6.408307693649018E-2</v>
      </c>
      <c r="M38" s="51">
        <f t="shared" si="5"/>
        <v>7.0096194511878318E-2</v>
      </c>
      <c r="N38" s="51">
        <f t="shared" si="6"/>
        <v>7.3970396017946305E-2</v>
      </c>
      <c r="O38" s="55">
        <f t="shared" si="7"/>
        <v>7.711454598441092E-2</v>
      </c>
      <c r="P38" s="12">
        <f t="shared" si="8"/>
        <v>1.0045496795124207</v>
      </c>
      <c r="Q38" s="12">
        <f t="shared" si="9"/>
        <v>1.216518192911231</v>
      </c>
      <c r="R38" s="12">
        <f t="shared" si="10"/>
        <v>1.609499543827551</v>
      </c>
      <c r="S38" s="12">
        <f t="shared" si="11"/>
        <v>2.8995285059040996</v>
      </c>
      <c r="T38" s="12">
        <f t="shared" si="12"/>
        <v>5.5026994358918682</v>
      </c>
      <c r="U38" s="13">
        <f t="shared" si="13"/>
        <v>19.850526073540042</v>
      </c>
      <c r="V38" s="51">
        <f t="shared" si="33"/>
        <v>4.5496795124206901E-3</v>
      </c>
      <c r="W38" s="51">
        <f t="shared" si="14"/>
        <v>3.9976968932850632E-2</v>
      </c>
      <c r="X38" s="51">
        <f t="shared" si="15"/>
        <v>4.8743025871236467E-2</v>
      </c>
      <c r="Y38" s="51">
        <f t="shared" si="16"/>
        <v>5.4669457047162862E-2</v>
      </c>
      <c r="Z38" s="51">
        <f t="shared" si="17"/>
        <v>5.848780722899849E-2</v>
      </c>
      <c r="AA38" s="55">
        <f t="shared" si="18"/>
        <v>6.1586630451632818E-2</v>
      </c>
      <c r="AB38" s="12" t="str">
        <f t="shared" si="19"/>
        <v/>
      </c>
      <c r="AC38" s="12" t="str">
        <f t="shared" si="20"/>
        <v/>
      </c>
      <c r="AD38" s="12" t="str">
        <f t="shared" si="21"/>
        <v/>
      </c>
      <c r="AE38" s="12" t="str">
        <f t="shared" si="22"/>
        <v/>
      </c>
      <c r="AF38" s="12" t="str">
        <f t="shared" si="23"/>
        <v/>
      </c>
      <c r="AG38" s="13" t="str">
        <f t="shared" si="24"/>
        <v/>
      </c>
      <c r="AH38" s="51" t="str">
        <f t="shared" si="25"/>
        <v/>
      </c>
      <c r="AI38" s="51" t="str">
        <f t="shared" si="26"/>
        <v/>
      </c>
      <c r="AJ38" s="51" t="str">
        <f t="shared" si="27"/>
        <v/>
      </c>
      <c r="AK38" s="51" t="str">
        <f t="shared" si="28"/>
        <v/>
      </c>
      <c r="AL38" s="51" t="str">
        <f t="shared" si="29"/>
        <v/>
      </c>
      <c r="AM38" s="55" t="str">
        <f t="shared" si="30"/>
        <v/>
      </c>
    </row>
    <row r="39" spans="1:39" x14ac:dyDescent="0.25">
      <c r="A39" t="s">
        <v>18</v>
      </c>
      <c r="B39" s="45">
        <v>50</v>
      </c>
      <c r="C39" s="49" t="str">
        <f t="shared" si="31"/>
        <v>SLV1_50</v>
      </c>
      <c r="D39" s="1">
        <v>1.10925511533786</v>
      </c>
      <c r="E39" s="1">
        <v>1.59131826252191</v>
      </c>
      <c r="F39" s="1">
        <v>2.48201222569873</v>
      </c>
      <c r="G39" s="1">
        <v>5.9038543927317502</v>
      </c>
      <c r="H39" s="1">
        <v>13.7663406204517</v>
      </c>
      <c r="I39" s="18">
        <v>77.922593371740703</v>
      </c>
      <c r="J39" s="51">
        <f t="shared" si="32"/>
        <v>0.10925511533786003</v>
      </c>
      <c r="K39" s="51">
        <f t="shared" si="3"/>
        <v>9.73657705283002E-2</v>
      </c>
      <c r="L39" s="51">
        <f t="shared" si="4"/>
        <v>9.5167107541252127E-2</v>
      </c>
      <c r="M39" s="51">
        <f t="shared" si="5"/>
        <v>9.2840501439069412E-2</v>
      </c>
      <c r="N39" s="51">
        <f t="shared" si="6"/>
        <v>9.1341366261914247E-2</v>
      </c>
      <c r="O39" s="55">
        <f t="shared" si="7"/>
        <v>9.1021396874002347E-2</v>
      </c>
      <c r="P39" s="12">
        <f t="shared" si="8"/>
        <v>1.0932638544274187</v>
      </c>
      <c r="Q39" s="12">
        <f t="shared" si="9"/>
        <v>1.4798741854316739</v>
      </c>
      <c r="R39" s="12">
        <f t="shared" si="10"/>
        <v>2.1465421043867261</v>
      </c>
      <c r="S39" s="12">
        <f t="shared" si="11"/>
        <v>4.4157718675026869</v>
      </c>
      <c r="T39" s="12">
        <f t="shared" si="12"/>
        <v>8.9048169556905972</v>
      </c>
      <c r="U39" s="13">
        <f t="shared" si="13"/>
        <v>37.699958663149197</v>
      </c>
      <c r="V39" s="51">
        <f t="shared" si="33"/>
        <v>9.3263854427418691E-2</v>
      </c>
      <c r="W39" s="51">
        <f t="shared" si="14"/>
        <v>8.1545908976108361E-2</v>
      </c>
      <c r="X39" s="51">
        <f t="shared" si="15"/>
        <v>7.9378942388737661E-2</v>
      </c>
      <c r="Y39" s="51">
        <f t="shared" si="16"/>
        <v>7.7085877141766179E-2</v>
      </c>
      <c r="Z39" s="51">
        <f t="shared" si="17"/>
        <v>7.5608353820555196E-2</v>
      </c>
      <c r="AA39" s="55">
        <f t="shared" si="18"/>
        <v>7.5292997180328225E-2</v>
      </c>
      <c r="AB39" s="12" t="str">
        <f t="shared" si="19"/>
        <v/>
      </c>
      <c r="AC39" s="12" t="str">
        <f t="shared" si="20"/>
        <v/>
      </c>
      <c r="AD39" s="12" t="str">
        <f t="shared" si="21"/>
        <v/>
      </c>
      <c r="AE39" s="12" t="str">
        <f t="shared" si="22"/>
        <v/>
      </c>
      <c r="AF39" s="12" t="str">
        <f t="shared" si="23"/>
        <v/>
      </c>
      <c r="AG39" s="13" t="str">
        <f t="shared" si="24"/>
        <v/>
      </c>
      <c r="AH39" s="51" t="str">
        <f t="shared" si="25"/>
        <v/>
      </c>
      <c r="AI39" s="51" t="str">
        <f t="shared" si="26"/>
        <v/>
      </c>
      <c r="AJ39" s="51" t="str">
        <f t="shared" si="27"/>
        <v/>
      </c>
      <c r="AK39" s="51" t="str">
        <f t="shared" si="28"/>
        <v/>
      </c>
      <c r="AL39" s="51" t="str">
        <f t="shared" si="29"/>
        <v/>
      </c>
      <c r="AM39" s="55" t="str">
        <f t="shared" si="30"/>
        <v/>
      </c>
    </row>
    <row r="40" spans="1:39" x14ac:dyDescent="0.25">
      <c r="A40" t="s">
        <v>18</v>
      </c>
      <c r="B40" s="45">
        <v>70</v>
      </c>
      <c r="C40" s="49" t="str">
        <f t="shared" si="31"/>
        <v>SLV1_70</v>
      </c>
      <c r="D40" s="1">
        <v>1.1945589865353301</v>
      </c>
      <c r="E40" s="1">
        <v>1.8915449725487401</v>
      </c>
      <c r="F40" s="1">
        <v>3.1822011040747502</v>
      </c>
      <c r="G40" s="1">
        <v>8.5308790587959304</v>
      </c>
      <c r="H40" s="1">
        <v>22.010677664149899</v>
      </c>
      <c r="I40" s="18">
        <v>140.28037740187901</v>
      </c>
      <c r="J40" s="51">
        <f t="shared" si="32"/>
        <v>0.1945589865353301</v>
      </c>
      <c r="K40" s="51">
        <f t="shared" si="3"/>
        <v>0.13596077219873814</v>
      </c>
      <c r="L40" s="51">
        <f t="shared" si="4"/>
        <v>0.12272336852729127</v>
      </c>
      <c r="M40" s="51">
        <f t="shared" si="5"/>
        <v>0.11313974399018578</v>
      </c>
      <c r="N40" s="51">
        <f t="shared" si="6"/>
        <v>0.1085478579990482</v>
      </c>
      <c r="O40" s="55">
        <f t="shared" si="7"/>
        <v>0.10392594004517774</v>
      </c>
      <c r="P40" s="12">
        <f t="shared" si="8"/>
        <v>1.1773379666252433</v>
      </c>
      <c r="Q40" s="12">
        <f t="shared" si="9"/>
        <v>1.7590752531311464</v>
      </c>
      <c r="R40" s="12">
        <f t="shared" si="10"/>
        <v>2.752093073433354</v>
      </c>
      <c r="S40" s="12">
        <f t="shared" si="11"/>
        <v>6.3806478356368368</v>
      </c>
      <c r="T40" s="12">
        <f t="shared" si="12"/>
        <v>14.23770202073724</v>
      </c>
      <c r="U40" s="13">
        <f t="shared" si="13"/>
        <v>67.869461223806638</v>
      </c>
      <c r="V40" s="51">
        <f t="shared" si="33"/>
        <v>0.17733796662524326</v>
      </c>
      <c r="W40" s="51">
        <f t="shared" si="14"/>
        <v>0.11958451678095372</v>
      </c>
      <c r="X40" s="51">
        <f t="shared" si="15"/>
        <v>0.10653794637496583</v>
      </c>
      <c r="Y40" s="51">
        <f t="shared" si="16"/>
        <v>9.7092481435523403E-2</v>
      </c>
      <c r="Z40" s="51">
        <f t="shared" si="17"/>
        <v>9.2566793062895503E-2</v>
      </c>
      <c r="AA40" s="55">
        <f t="shared" si="18"/>
        <v>8.8011505674784996E-2</v>
      </c>
      <c r="AB40" s="12" t="str">
        <f t="shared" si="19"/>
        <v/>
      </c>
      <c r="AC40" s="12" t="str">
        <f t="shared" si="20"/>
        <v/>
      </c>
      <c r="AD40" s="12" t="str">
        <f t="shared" si="21"/>
        <v/>
      </c>
      <c r="AE40" s="12" t="str">
        <f t="shared" si="22"/>
        <v/>
      </c>
      <c r="AF40" s="12" t="str">
        <f t="shared" si="23"/>
        <v/>
      </c>
      <c r="AG40" s="13" t="str">
        <f t="shared" si="24"/>
        <v/>
      </c>
      <c r="AH40" s="51" t="str">
        <f t="shared" si="25"/>
        <v/>
      </c>
      <c r="AI40" s="51" t="str">
        <f t="shared" si="26"/>
        <v/>
      </c>
      <c r="AJ40" s="51" t="str">
        <f t="shared" si="27"/>
        <v/>
      </c>
      <c r="AK40" s="51" t="str">
        <f t="shared" si="28"/>
        <v/>
      </c>
      <c r="AL40" s="51" t="str">
        <f t="shared" si="29"/>
        <v/>
      </c>
      <c r="AM40" s="55" t="str">
        <f t="shared" si="30"/>
        <v/>
      </c>
    </row>
    <row r="41" spans="1:39" x14ac:dyDescent="0.25">
      <c r="A41" t="s">
        <v>18</v>
      </c>
      <c r="B41" s="45">
        <v>75</v>
      </c>
      <c r="C41" s="49" t="str">
        <f t="shared" si="31"/>
        <v>SLV1_75</v>
      </c>
      <c r="D41" s="1">
        <v>1.21900451615002</v>
      </c>
      <c r="E41" s="1">
        <v>1.98015140867924</v>
      </c>
      <c r="F41" s="1">
        <v>3.4087817535572702</v>
      </c>
      <c r="G41" s="1">
        <v>9.4469658406025001</v>
      </c>
      <c r="H41" s="1">
        <v>25.0260301599949</v>
      </c>
      <c r="I41" s="18">
        <v>168.23111068687899</v>
      </c>
      <c r="J41" s="51">
        <f t="shared" si="32"/>
        <v>0.21900451615002003</v>
      </c>
      <c r="K41" s="51">
        <f t="shared" si="3"/>
        <v>0.14640924532994437</v>
      </c>
      <c r="L41" s="51">
        <f t="shared" si="4"/>
        <v>0.13047228535033883</v>
      </c>
      <c r="M41" s="51">
        <f t="shared" si="5"/>
        <v>0.1188313250466615</v>
      </c>
      <c r="N41" s="51">
        <f t="shared" si="6"/>
        <v>0.11330219531891106</v>
      </c>
      <c r="O41" s="55">
        <f t="shared" si="7"/>
        <v>0.10794480694522357</v>
      </c>
      <c r="P41" s="12">
        <f t="shared" si="8"/>
        <v>1.2014310842142799</v>
      </c>
      <c r="Q41" s="12">
        <f t="shared" si="9"/>
        <v>1.8414763545203927</v>
      </c>
      <c r="R41" s="12">
        <f t="shared" si="10"/>
        <v>2.9480489591931831</v>
      </c>
      <c r="S41" s="12">
        <f t="shared" si="11"/>
        <v>7.0658324574446878</v>
      </c>
      <c r="T41" s="12">
        <f t="shared" si="12"/>
        <v>16.188195820991869</v>
      </c>
      <c r="U41" s="13">
        <f t="shared" si="13"/>
        <v>81.392387551761175</v>
      </c>
      <c r="V41" s="51">
        <f t="shared" si="33"/>
        <v>0.20143108421427991</v>
      </c>
      <c r="W41" s="51">
        <f t="shared" si="14"/>
        <v>0.12988236247069374</v>
      </c>
      <c r="X41" s="51">
        <f t="shared" si="15"/>
        <v>0.11417515314233984</v>
      </c>
      <c r="Y41" s="51">
        <f t="shared" si="16"/>
        <v>0.10270201143232094</v>
      </c>
      <c r="Z41" s="51">
        <f t="shared" si="17"/>
        <v>9.7252590830867458E-2</v>
      </c>
      <c r="AA41" s="55">
        <f t="shared" si="18"/>
        <v>9.1972435723087553E-2</v>
      </c>
      <c r="AB41" s="12" t="str">
        <f t="shared" si="19"/>
        <v/>
      </c>
      <c r="AC41" s="12" t="str">
        <f t="shared" si="20"/>
        <v/>
      </c>
      <c r="AD41" s="12" t="str">
        <f t="shared" si="21"/>
        <v/>
      </c>
      <c r="AE41" s="12" t="str">
        <f t="shared" si="22"/>
        <v/>
      </c>
      <c r="AF41" s="12" t="str">
        <f t="shared" si="23"/>
        <v/>
      </c>
      <c r="AG41" s="13" t="str">
        <f t="shared" si="24"/>
        <v/>
      </c>
      <c r="AH41" s="51" t="str">
        <f t="shared" si="25"/>
        <v/>
      </c>
      <c r="AI41" s="51" t="str">
        <f t="shared" si="26"/>
        <v/>
      </c>
      <c r="AJ41" s="51" t="str">
        <f t="shared" si="27"/>
        <v/>
      </c>
      <c r="AK41" s="51" t="str">
        <f t="shared" si="28"/>
        <v/>
      </c>
      <c r="AL41" s="51" t="str">
        <f t="shared" si="29"/>
        <v/>
      </c>
      <c r="AM41" s="55" t="str">
        <f t="shared" si="30"/>
        <v/>
      </c>
    </row>
    <row r="42" spans="1:39" x14ac:dyDescent="0.25">
      <c r="A42" t="s">
        <v>18</v>
      </c>
      <c r="B42" s="45">
        <v>85</v>
      </c>
      <c r="C42" s="49" t="str">
        <f t="shared" si="31"/>
        <v>SLV1_85</v>
      </c>
      <c r="D42" s="1">
        <v>1.2722996015997301</v>
      </c>
      <c r="E42" s="1">
        <v>2.19313887421974</v>
      </c>
      <c r="F42" s="1">
        <v>3.99269412767566</v>
      </c>
      <c r="G42" s="1">
        <v>11.980255446575701</v>
      </c>
      <c r="H42" s="1">
        <v>33.7037132601167</v>
      </c>
      <c r="I42" s="18">
        <v>246.64666359371699</v>
      </c>
      <c r="J42" s="51">
        <f t="shared" si="32"/>
        <v>0.2722996015997301</v>
      </c>
      <c r="K42" s="51">
        <f t="shared" si="3"/>
        <v>0.17007372391032494</v>
      </c>
      <c r="L42" s="51">
        <f t="shared" si="4"/>
        <v>0.14848837626742117</v>
      </c>
      <c r="M42" s="51">
        <f t="shared" si="5"/>
        <v>0.13220039982541021</v>
      </c>
      <c r="N42" s="51">
        <f t="shared" si="6"/>
        <v>0.12440454316766481</v>
      </c>
      <c r="O42" s="55">
        <f t="shared" si="7"/>
        <v>0.11645572463679765</v>
      </c>
      <c r="P42" s="12">
        <f t="shared" si="8"/>
        <v>1.2539578562211342</v>
      </c>
      <c r="Q42" s="12">
        <f t="shared" si="9"/>
        <v>2.0395477645564881</v>
      </c>
      <c r="R42" s="12">
        <f t="shared" si="10"/>
        <v>3.4530394194898424</v>
      </c>
      <c r="S42" s="12">
        <f t="shared" si="11"/>
        <v>8.9605995418201196</v>
      </c>
      <c r="T42" s="12">
        <f t="shared" si="12"/>
        <v>21.801392656414855</v>
      </c>
      <c r="U42" s="13">
        <f t="shared" si="13"/>
        <v>119.33084641480892</v>
      </c>
      <c r="V42" s="51">
        <f t="shared" si="33"/>
        <v>0.2539578562211342</v>
      </c>
      <c r="W42" s="51">
        <f t="shared" si="14"/>
        <v>0.15320568882553487</v>
      </c>
      <c r="X42" s="51">
        <f t="shared" si="15"/>
        <v>0.13193152020829202</v>
      </c>
      <c r="Y42" s="51">
        <f t="shared" si="16"/>
        <v>0.11587835474653785</v>
      </c>
      <c r="Z42" s="51">
        <f t="shared" si="17"/>
        <v>0.10819488483924378</v>
      </c>
      <c r="AA42" s="55">
        <f t="shared" si="18"/>
        <v>0.10036065819017126</v>
      </c>
      <c r="AB42" s="12" t="str">
        <f t="shared" si="19"/>
        <v/>
      </c>
      <c r="AC42" s="12" t="str">
        <f t="shared" si="20"/>
        <v/>
      </c>
      <c r="AD42" s="12" t="str">
        <f t="shared" si="21"/>
        <v/>
      </c>
      <c r="AE42" s="12" t="str">
        <f t="shared" si="22"/>
        <v/>
      </c>
      <c r="AF42" s="12" t="str">
        <f t="shared" si="23"/>
        <v/>
      </c>
      <c r="AG42" s="13" t="str">
        <f t="shared" si="24"/>
        <v/>
      </c>
      <c r="AH42" s="51" t="str">
        <f t="shared" si="25"/>
        <v/>
      </c>
      <c r="AI42" s="51" t="str">
        <f t="shared" si="26"/>
        <v/>
      </c>
      <c r="AJ42" s="51" t="str">
        <f t="shared" si="27"/>
        <v/>
      </c>
      <c r="AK42" s="51" t="str">
        <f t="shared" si="28"/>
        <v/>
      </c>
      <c r="AL42" s="51" t="str">
        <f t="shared" si="29"/>
        <v/>
      </c>
      <c r="AM42" s="55" t="str">
        <f t="shared" si="30"/>
        <v/>
      </c>
    </row>
    <row r="43" spans="1:39" x14ac:dyDescent="0.25">
      <c r="A43" t="s">
        <v>18</v>
      </c>
      <c r="B43" s="45">
        <v>90</v>
      </c>
      <c r="C43" s="49" t="str">
        <f t="shared" si="31"/>
        <v>SLV1_90</v>
      </c>
      <c r="D43" s="1">
        <v>1.3105440810892599</v>
      </c>
      <c r="E43" s="1">
        <v>2.3446610829468799</v>
      </c>
      <c r="F43" s="1">
        <v>4.4229869129159898</v>
      </c>
      <c r="G43" s="1">
        <v>13.9387332493712</v>
      </c>
      <c r="H43" s="1">
        <v>40.748386310809501</v>
      </c>
      <c r="I43" s="18">
        <v>321.560171955903</v>
      </c>
      <c r="J43" s="51">
        <f t="shared" si="32"/>
        <v>0.3105440810892599</v>
      </c>
      <c r="K43" s="51">
        <f t="shared" si="3"/>
        <v>0.18581247526728917</v>
      </c>
      <c r="L43" s="51">
        <f t="shared" si="4"/>
        <v>0.16030340157501199</v>
      </c>
      <c r="M43" s="51">
        <f t="shared" si="5"/>
        <v>0.14080434166534461</v>
      </c>
      <c r="N43" s="51">
        <f t="shared" si="6"/>
        <v>0.1315411366725685</v>
      </c>
      <c r="O43" s="55">
        <f t="shared" si="7"/>
        <v>0.12239376387109346</v>
      </c>
      <c r="P43" s="12">
        <f t="shared" si="8"/>
        <v>1.2916509950484083</v>
      </c>
      <c r="Q43" s="12">
        <f t="shared" si="9"/>
        <v>2.1804584865006453</v>
      </c>
      <c r="R43" s="12">
        <f t="shared" si="10"/>
        <v>3.8251735980280572</v>
      </c>
      <c r="S43" s="12">
        <f t="shared" si="11"/>
        <v>10.425437698289501</v>
      </c>
      <c r="T43" s="12">
        <f t="shared" si="12"/>
        <v>26.358269880265464</v>
      </c>
      <c r="U43" s="13">
        <f t="shared" si="13"/>
        <v>155.57497082545933</v>
      </c>
      <c r="V43" s="51">
        <f t="shared" si="33"/>
        <v>0.2916509950484083</v>
      </c>
      <c r="W43" s="51">
        <f t="shared" si="14"/>
        <v>0.16871754694948748</v>
      </c>
      <c r="X43" s="51">
        <f t="shared" si="15"/>
        <v>0.14357621756359795</v>
      </c>
      <c r="Y43" s="51">
        <f t="shared" si="16"/>
        <v>0.12435826030580244</v>
      </c>
      <c r="Z43" s="51">
        <f t="shared" si="17"/>
        <v>0.11522859567345201</v>
      </c>
      <c r="AA43" s="55">
        <f t="shared" si="18"/>
        <v>0.10621309337055829</v>
      </c>
      <c r="AB43" s="12" t="str">
        <f t="shared" si="19"/>
        <v/>
      </c>
      <c r="AC43" s="12" t="str">
        <f t="shared" si="20"/>
        <v/>
      </c>
      <c r="AD43" s="12" t="str">
        <f t="shared" si="21"/>
        <v/>
      </c>
      <c r="AE43" s="12" t="str">
        <f t="shared" si="22"/>
        <v/>
      </c>
      <c r="AF43" s="12" t="str">
        <f t="shared" si="23"/>
        <v/>
      </c>
      <c r="AG43" s="13" t="str">
        <f t="shared" si="24"/>
        <v/>
      </c>
      <c r="AH43" s="51" t="str">
        <f t="shared" si="25"/>
        <v/>
      </c>
      <c r="AI43" s="51" t="str">
        <f t="shared" si="26"/>
        <v/>
      </c>
      <c r="AJ43" s="51" t="str">
        <f t="shared" si="27"/>
        <v/>
      </c>
      <c r="AK43" s="51" t="str">
        <f t="shared" si="28"/>
        <v/>
      </c>
      <c r="AL43" s="51" t="str">
        <f t="shared" si="29"/>
        <v/>
      </c>
      <c r="AM43" s="55" t="str">
        <f t="shared" si="30"/>
        <v/>
      </c>
    </row>
    <row r="44" spans="1:39" x14ac:dyDescent="0.25">
      <c r="A44" t="s">
        <v>18</v>
      </c>
      <c r="B44" s="45">
        <v>95</v>
      </c>
      <c r="C44" s="49" t="str">
        <f t="shared" si="31"/>
        <v>SLV1_95</v>
      </c>
      <c r="D44" s="1">
        <v>1.36876519658759</v>
      </c>
      <c r="E44" s="1">
        <v>2.5837847892488401</v>
      </c>
      <c r="F44" s="1">
        <v>5.1155546432305998</v>
      </c>
      <c r="G44" s="1">
        <v>17.251958978892599</v>
      </c>
      <c r="H44" s="1">
        <v>53.675011600854802</v>
      </c>
      <c r="I44" s="18">
        <v>480.94653050825099</v>
      </c>
      <c r="J44" s="51">
        <f t="shared" si="32"/>
        <v>0.36876519658758999</v>
      </c>
      <c r="K44" s="51">
        <f t="shared" si="3"/>
        <v>0.20906950460152829</v>
      </c>
      <c r="L44" s="51">
        <f t="shared" si="4"/>
        <v>0.17730577080368692</v>
      </c>
      <c r="M44" s="51">
        <f t="shared" si="5"/>
        <v>0.15303348794647453</v>
      </c>
      <c r="N44" s="51">
        <f t="shared" si="6"/>
        <v>0.14198150823407851</v>
      </c>
      <c r="O44" s="55">
        <f t="shared" si="7"/>
        <v>0.13146711447520998</v>
      </c>
      <c r="P44" s="12">
        <f t="shared" si="8"/>
        <v>1.3490327823925949</v>
      </c>
      <c r="Q44" s="12">
        <f t="shared" si="9"/>
        <v>2.4028357496888404</v>
      </c>
      <c r="R44" s="12">
        <f t="shared" si="10"/>
        <v>4.4241334975270821</v>
      </c>
      <c r="S44" s="12">
        <f t="shared" si="11"/>
        <v>12.90355588919852</v>
      </c>
      <c r="T44" s="12">
        <f t="shared" si="12"/>
        <v>34.719913343572223</v>
      </c>
      <c r="U44" s="13">
        <f t="shared" si="13"/>
        <v>232.68815288072395</v>
      </c>
      <c r="V44" s="51">
        <f t="shared" si="33"/>
        <v>0.34903278239259494</v>
      </c>
      <c r="W44" s="51">
        <f t="shared" si="14"/>
        <v>0.19163929793437018</v>
      </c>
      <c r="X44" s="51">
        <f t="shared" si="15"/>
        <v>0.16033347697157252</v>
      </c>
      <c r="Y44" s="51">
        <f t="shared" si="16"/>
        <v>0.13641110857740357</v>
      </c>
      <c r="Z44" s="51">
        <f t="shared" si="17"/>
        <v>0.12551845658747118</v>
      </c>
      <c r="AA44" s="55">
        <f t="shared" si="18"/>
        <v>0.11515564059605055</v>
      </c>
      <c r="AB44" s="12" t="str">
        <f t="shared" si="19"/>
        <v/>
      </c>
      <c r="AC44" s="12" t="str">
        <f t="shared" si="20"/>
        <v/>
      </c>
      <c r="AD44" s="12" t="str">
        <f t="shared" si="21"/>
        <v/>
      </c>
      <c r="AE44" s="12" t="str">
        <f t="shared" si="22"/>
        <v/>
      </c>
      <c r="AF44" s="12" t="str">
        <f t="shared" si="23"/>
        <v/>
      </c>
      <c r="AG44" s="13" t="str">
        <f t="shared" si="24"/>
        <v/>
      </c>
      <c r="AH44" s="51" t="str">
        <f t="shared" si="25"/>
        <v/>
      </c>
      <c r="AI44" s="51" t="str">
        <f t="shared" si="26"/>
        <v/>
      </c>
      <c r="AJ44" s="51" t="str">
        <f t="shared" si="27"/>
        <v/>
      </c>
      <c r="AK44" s="51" t="str">
        <f t="shared" si="28"/>
        <v/>
      </c>
      <c r="AL44" s="51" t="str">
        <f t="shared" si="29"/>
        <v/>
      </c>
      <c r="AM44" s="55" t="str">
        <f t="shared" si="30"/>
        <v/>
      </c>
    </row>
    <row r="45" spans="1:39" x14ac:dyDescent="0.25">
      <c r="A45" t="s">
        <v>18</v>
      </c>
      <c r="B45" s="45">
        <v>99</v>
      </c>
      <c r="C45" s="49" t="str">
        <f t="shared" si="31"/>
        <v>SLV1_99</v>
      </c>
      <c r="D45" s="1">
        <v>1.47196219278409</v>
      </c>
      <c r="E45" s="1">
        <v>3.0625730252172301</v>
      </c>
      <c r="F45" s="1">
        <v>6.5698298097780601</v>
      </c>
      <c r="G45" s="1">
        <v>24.556395161275201</v>
      </c>
      <c r="H45" s="1">
        <v>83.9665385223404</v>
      </c>
      <c r="I45" s="18">
        <v>877.70388662778896</v>
      </c>
      <c r="J45" s="51">
        <f t="shared" si="32"/>
        <v>0.47196219278409002</v>
      </c>
      <c r="K45" s="51">
        <f t="shared" si="3"/>
        <v>0.25088472894656522</v>
      </c>
      <c r="L45" s="51">
        <f t="shared" si="4"/>
        <v>0.20713380419445349</v>
      </c>
      <c r="M45" s="51">
        <f t="shared" si="5"/>
        <v>0.17356792352995254</v>
      </c>
      <c r="N45" s="51">
        <f t="shared" si="6"/>
        <v>0.15914262132251999</v>
      </c>
      <c r="O45" s="55">
        <f t="shared" si="7"/>
        <v>0.1451620845603081</v>
      </c>
      <c r="P45" s="12">
        <f t="shared" si="8"/>
        <v>1.4507420684415069</v>
      </c>
      <c r="Q45" s="12">
        <f t="shared" si="9"/>
        <v>2.8480932241899439</v>
      </c>
      <c r="R45" s="12">
        <f t="shared" si="10"/>
        <v>5.6818480422164575</v>
      </c>
      <c r="S45" s="12">
        <f t="shared" si="11"/>
        <v>18.366889104503201</v>
      </c>
      <c r="T45" s="12">
        <f t="shared" si="12"/>
        <v>54.314118512625527</v>
      </c>
      <c r="U45" s="13">
        <f t="shared" si="13"/>
        <v>424.64449413914389</v>
      </c>
      <c r="V45" s="51">
        <f t="shared" si="33"/>
        <v>0.45074206844150688</v>
      </c>
      <c r="W45" s="51">
        <f t="shared" si="14"/>
        <v>0.23285170498942209</v>
      </c>
      <c r="X45" s="51">
        <f t="shared" si="15"/>
        <v>0.18973150300172215</v>
      </c>
      <c r="Y45" s="51">
        <f t="shared" si="16"/>
        <v>0.15664951531005777</v>
      </c>
      <c r="Z45" s="51">
        <f t="shared" si="17"/>
        <v>0.14243217136950315</v>
      </c>
      <c r="AA45" s="55">
        <f t="shared" si="18"/>
        <v>0.12865318103961432</v>
      </c>
      <c r="AB45" s="12" t="str">
        <f t="shared" si="19"/>
        <v/>
      </c>
      <c r="AC45" s="12" t="str">
        <f t="shared" si="20"/>
        <v/>
      </c>
      <c r="AD45" s="12" t="str">
        <f t="shared" si="21"/>
        <v/>
      </c>
      <c r="AE45" s="12" t="str">
        <f t="shared" si="22"/>
        <v/>
      </c>
      <c r="AF45" s="12" t="str">
        <f t="shared" si="23"/>
        <v/>
      </c>
      <c r="AG45" s="13" t="str">
        <f t="shared" si="24"/>
        <v/>
      </c>
      <c r="AH45" s="51" t="str">
        <f t="shared" si="25"/>
        <v/>
      </c>
      <c r="AI45" s="51" t="str">
        <f t="shared" si="26"/>
        <v/>
      </c>
      <c r="AJ45" s="51" t="str">
        <f t="shared" si="27"/>
        <v/>
      </c>
      <c r="AK45" s="51" t="str">
        <f t="shared" si="28"/>
        <v/>
      </c>
      <c r="AL45" s="51" t="str">
        <f t="shared" si="29"/>
        <v/>
      </c>
      <c r="AM45" s="55" t="str">
        <f t="shared" si="30"/>
        <v/>
      </c>
    </row>
    <row r="46" spans="1:39" x14ac:dyDescent="0.25">
      <c r="A46" t="s">
        <v>18</v>
      </c>
      <c r="B46" s="45">
        <v>100</v>
      </c>
      <c r="C46" s="49" t="str">
        <f t="shared" si="31"/>
        <v>SLV1_100</v>
      </c>
      <c r="D46" s="1">
        <v>1.74564860681129</v>
      </c>
      <c r="E46" s="1">
        <v>4.2145709461790002</v>
      </c>
      <c r="F46" s="1">
        <v>10.1471407921823</v>
      </c>
      <c r="G46" s="1">
        <v>45.330184605074997</v>
      </c>
      <c r="H46" s="1">
        <v>212.36156127938199</v>
      </c>
      <c r="I46" s="18">
        <v>2651.1277369729401</v>
      </c>
      <c r="J46" s="51">
        <f t="shared" si="32"/>
        <v>0.74564860681128997</v>
      </c>
      <c r="K46" s="51">
        <f t="shared" si="3"/>
        <v>0.33336998233977666</v>
      </c>
      <c r="L46" s="51">
        <f t="shared" si="4"/>
        <v>0.26076565239738803</v>
      </c>
      <c r="M46" s="51">
        <f t="shared" si="5"/>
        <v>0.21009474339614798</v>
      </c>
      <c r="N46" s="51">
        <f t="shared" si="6"/>
        <v>0.19555400044989923</v>
      </c>
      <c r="O46" s="55">
        <f t="shared" si="7"/>
        <v>0.170761987031121</v>
      </c>
      <c r="P46" s="12">
        <f t="shared" si="8"/>
        <v>1.7204829601142582</v>
      </c>
      <c r="Q46" s="12">
        <f t="shared" si="9"/>
        <v>3.9194137922078758</v>
      </c>
      <c r="R46" s="12">
        <f t="shared" si="10"/>
        <v>8.7756477280959313</v>
      </c>
      <c r="S46" s="12">
        <f t="shared" si="11"/>
        <v>33.904588530201657</v>
      </c>
      <c r="T46" s="12">
        <f t="shared" si="12"/>
        <v>137.36699416024763</v>
      </c>
      <c r="U46" s="13">
        <f t="shared" si="13"/>
        <v>1282.6498935654638</v>
      </c>
      <c r="V46" s="51">
        <f t="shared" si="33"/>
        <v>0.72048296011425816</v>
      </c>
      <c r="W46" s="51">
        <f t="shared" si="14"/>
        <v>0.31414783318497941</v>
      </c>
      <c r="X46" s="51">
        <f t="shared" si="15"/>
        <v>0.24259018291734091</v>
      </c>
      <c r="Y46" s="51">
        <f t="shared" si="16"/>
        <v>0.1926497566654739</v>
      </c>
      <c r="Z46" s="51">
        <f t="shared" si="17"/>
        <v>0.1783186362046838</v>
      </c>
      <c r="AA46" s="55">
        <f t="shared" si="18"/>
        <v>0.1538840297967845</v>
      </c>
      <c r="AB46" s="12" t="str">
        <f t="shared" si="19"/>
        <v/>
      </c>
      <c r="AC46" s="12" t="str">
        <f t="shared" si="20"/>
        <v/>
      </c>
      <c r="AD46" s="12" t="str">
        <f t="shared" si="21"/>
        <v/>
      </c>
      <c r="AE46" s="12" t="str">
        <f t="shared" si="22"/>
        <v/>
      </c>
      <c r="AF46" s="12" t="str">
        <f t="shared" si="23"/>
        <v/>
      </c>
      <c r="AG46" s="13" t="str">
        <f t="shared" si="24"/>
        <v/>
      </c>
      <c r="AH46" s="51" t="str">
        <f t="shared" si="25"/>
        <v/>
      </c>
      <c r="AI46" s="51" t="str">
        <f t="shared" si="26"/>
        <v/>
      </c>
      <c r="AJ46" s="51" t="str">
        <f t="shared" si="27"/>
        <v/>
      </c>
      <c r="AK46" s="51" t="str">
        <f t="shared" si="28"/>
        <v/>
      </c>
      <c r="AL46" s="51" t="str">
        <f t="shared" si="29"/>
        <v/>
      </c>
      <c r="AM46" s="55" t="str">
        <f t="shared" si="30"/>
        <v/>
      </c>
    </row>
    <row r="47" spans="1:39" x14ac:dyDescent="0.25">
      <c r="A47" s="9" t="s">
        <v>18</v>
      </c>
      <c r="B47" s="46" t="s">
        <v>31</v>
      </c>
      <c r="C47" s="50" t="str">
        <f t="shared" si="31"/>
        <v>SLV1_mean</v>
      </c>
      <c r="D47" s="25">
        <v>1.1004418604033099</v>
      </c>
      <c r="E47" s="25">
        <v>1.62371670972638</v>
      </c>
      <c r="F47" s="25">
        <v>2.6727390400881998</v>
      </c>
      <c r="G47" s="25">
        <v>7.1786004504627901</v>
      </c>
      <c r="H47" s="25">
        <v>19.145710301557202</v>
      </c>
      <c r="I47" s="26">
        <v>137.51950921091</v>
      </c>
      <c r="J47" s="57">
        <f t="shared" si="32"/>
        <v>0.10044186040330993</v>
      </c>
      <c r="K47" s="57">
        <f t="shared" si="3"/>
        <v>0.10179818344555591</v>
      </c>
      <c r="L47" s="57">
        <f t="shared" si="4"/>
        <v>0.10330517630400804</v>
      </c>
      <c r="M47" s="57">
        <f t="shared" si="5"/>
        <v>0.10357534438950133</v>
      </c>
      <c r="N47" s="57">
        <f t="shared" si="6"/>
        <v>0.1034069525345398</v>
      </c>
      <c r="O47" s="58">
        <f t="shared" si="7"/>
        <v>0.10348716540913983</v>
      </c>
      <c r="P47" s="14">
        <f t="shared" si="8"/>
        <v>1.0845776532762408</v>
      </c>
      <c r="Q47" s="14">
        <f t="shared" si="9"/>
        <v>1.5100036867358206</v>
      </c>
      <c r="R47" s="14">
        <f t="shared" si="10"/>
        <v>2.3114901788899833</v>
      </c>
      <c r="S47" s="14">
        <f t="shared" si="11"/>
        <v>5.3692147211862986</v>
      </c>
      <c r="T47" s="14">
        <f t="shared" si="12"/>
        <v>12.384485494188841</v>
      </c>
      <c r="U47" s="15">
        <f t="shared" si="13"/>
        <v>66.533717479018975</v>
      </c>
      <c r="V47" s="57">
        <f t="shared" si="33"/>
        <v>8.4577653276240783E-2</v>
      </c>
      <c r="W47" s="57">
        <f t="shared" si="14"/>
        <v>8.5914423273071305E-2</v>
      </c>
      <c r="X47" s="57">
        <f t="shared" si="15"/>
        <v>8.7399690997551627E-2</v>
      </c>
      <c r="Y47" s="57">
        <f t="shared" si="16"/>
        <v>8.7665964281673281E-2</v>
      </c>
      <c r="Z47" s="57">
        <f t="shared" si="17"/>
        <v>8.7499999999999911E-2</v>
      </c>
      <c r="AA47" s="58">
        <f t="shared" si="18"/>
        <v>8.757905650850506E-2</v>
      </c>
      <c r="AB47" s="14" t="str">
        <f t="shared" si="19"/>
        <v/>
      </c>
      <c r="AC47" s="14" t="str">
        <f t="shared" si="20"/>
        <v/>
      </c>
      <c r="AD47" s="14" t="str">
        <f t="shared" si="21"/>
        <v/>
      </c>
      <c r="AE47" s="14" t="str">
        <f t="shared" si="22"/>
        <v/>
      </c>
      <c r="AF47" s="14" t="str">
        <f t="shared" si="23"/>
        <v/>
      </c>
      <c r="AG47" s="15" t="str">
        <f t="shared" si="24"/>
        <v/>
      </c>
      <c r="AH47" s="57" t="str">
        <f t="shared" si="25"/>
        <v/>
      </c>
      <c r="AI47" s="57" t="str">
        <f t="shared" si="26"/>
        <v/>
      </c>
      <c r="AJ47" s="57" t="str">
        <f t="shared" si="27"/>
        <v/>
      </c>
      <c r="AK47" s="57" t="str">
        <f t="shared" si="28"/>
        <v/>
      </c>
      <c r="AL47" s="57" t="str">
        <f t="shared" si="29"/>
        <v/>
      </c>
      <c r="AM47" s="58" t="str">
        <f t="shared" si="30"/>
        <v/>
      </c>
    </row>
    <row r="48" spans="1:39" x14ac:dyDescent="0.25">
      <c r="A48" s="3" t="s">
        <v>19</v>
      </c>
      <c r="B48" s="47">
        <v>0</v>
      </c>
      <c r="C48" s="48" t="str">
        <f t="shared" si="31"/>
        <v>SLV2_0</v>
      </c>
      <c r="D48" s="42">
        <v>0.47674925174285998</v>
      </c>
      <c r="E48" s="42">
        <v>0.311718927404941</v>
      </c>
      <c r="F48" s="42">
        <v>0.412836833077254</v>
      </c>
      <c r="G48" s="42">
        <v>0.50778716546627101</v>
      </c>
      <c r="H48" s="42">
        <v>1.15150026495905</v>
      </c>
      <c r="I48" s="43">
        <v>2.79785018060163</v>
      </c>
      <c r="J48" s="53">
        <f t="shared" si="32"/>
        <v>-0.52325074825714002</v>
      </c>
      <c r="K48" s="53">
        <f t="shared" si="3"/>
        <v>-0.20794993373217829</v>
      </c>
      <c r="L48" s="53">
        <f t="shared" si="4"/>
        <v>-8.4669689838903217E-2</v>
      </c>
      <c r="M48" s="53">
        <f t="shared" si="5"/>
        <v>-3.3316989341246939E-2</v>
      </c>
      <c r="N48" s="53">
        <f t="shared" si="6"/>
        <v>4.7132616517537862E-3</v>
      </c>
      <c r="O48" s="54">
        <f t="shared" si="7"/>
        <v>2.0790193205495466E-2</v>
      </c>
      <c r="P48" s="16">
        <f t="shared" ref="P48:P79" si="34">D48*VLOOKUP($A48,adj_factors,3+MATCH(P$15,$P$15:$U$15,0),0)</f>
        <v>0.46555314731087238</v>
      </c>
      <c r="Q48" s="16">
        <f t="shared" ref="Q48:Q79" si="35">E48*VLOOKUP($A48,adj_factors,3+MATCH(Q$15,$P$15:$U$15,0),0)</f>
        <v>0.27679574369181592</v>
      </c>
      <c r="R48" s="16">
        <f t="shared" ref="R48:R79" si="36">F48*VLOOKUP($A48,adj_factors,3+MATCH(R$15,$P$15:$U$15,0),0)</f>
        <v>0.32551492561711898</v>
      </c>
      <c r="S48" s="16">
        <f t="shared" ref="S48:S79" si="37">G48*VLOOKUP($A48,adj_factors,3+MATCH(S$15,$P$15:$U$15,0),0)</f>
        <v>0.31569423961882376</v>
      </c>
      <c r="T48" s="16">
        <f t="shared" ref="T48:T79" si="38">H48*VLOOKUP($A48,adj_factors,3+MATCH(T$15,$P$15:$U$15,0),0)</f>
        <v>0.56447075855408935</v>
      </c>
      <c r="U48" s="17">
        <f t="shared" ref="U48:U79" si="39">I48*VLOOKUP($A48,adj_factors,3+MATCH(U$15,$P$15:$U$15,0),0)</f>
        <v>0.85268141986525137</v>
      </c>
      <c r="V48" s="53">
        <f t="shared" si="33"/>
        <v>-0.53444685268912762</v>
      </c>
      <c r="W48" s="53">
        <f t="shared" si="14"/>
        <v>-0.22655064516461121</v>
      </c>
      <c r="X48" s="53">
        <f t="shared" si="15"/>
        <v>-0.1061655468431103</v>
      </c>
      <c r="Y48" s="53">
        <f t="shared" si="16"/>
        <v>-5.6018826628662644E-2</v>
      </c>
      <c r="Z48" s="53">
        <f t="shared" si="17"/>
        <v>-1.8881688021545662E-2</v>
      </c>
      <c r="AA48" s="54">
        <f t="shared" si="18"/>
        <v>-3.1823113437969841E-3</v>
      </c>
      <c r="AB48" s="16">
        <f t="shared" ref="AB48:AB79" si="40">IF(VLOOKUP($A48,include,2,0),P48,"")</f>
        <v>0.46555314731087238</v>
      </c>
      <c r="AC48" s="16">
        <f t="shared" ref="AC48:AC79" si="41">IF(VLOOKUP($A48,include,2,0),Q48,"")</f>
        <v>0.27679574369181592</v>
      </c>
      <c r="AD48" s="16">
        <f t="shared" ref="AD48:AD79" si="42">IF(VLOOKUP($A48,include,2,0),R48,"")</f>
        <v>0.32551492561711898</v>
      </c>
      <c r="AE48" s="16">
        <f t="shared" ref="AE48:AE79" si="43">IF(VLOOKUP($A48,include,2,0),S48,"")</f>
        <v>0.31569423961882376</v>
      </c>
      <c r="AF48" s="16">
        <f t="shared" ref="AF48:AF79" si="44">IF(VLOOKUP($A48,include,2,0),T48,"")</f>
        <v>0.56447075855408935</v>
      </c>
      <c r="AG48" s="17">
        <f t="shared" ref="AG48:AG79" si="45">IF(VLOOKUP($A48,include,2,0),U48,"")</f>
        <v>0.85268141986525137</v>
      </c>
      <c r="AH48" s="53">
        <f t="shared" ref="AH48:AH79" si="46">IF(VLOOKUP($A48,include,2,0),V48,"")</f>
        <v>-0.53444685268912762</v>
      </c>
      <c r="AI48" s="53">
        <f t="shared" ref="AI48:AI79" si="47">IF(VLOOKUP($A48,include,2,0),W48,"")</f>
        <v>-0.22655064516461121</v>
      </c>
      <c r="AJ48" s="53">
        <f t="shared" ref="AJ48:AJ79" si="48">IF(VLOOKUP($A48,include,2,0),X48,"")</f>
        <v>-0.1061655468431103</v>
      </c>
      <c r="AK48" s="53">
        <f t="shared" ref="AK48:AK79" si="49">IF(VLOOKUP($A48,include,2,0),Y48,"")</f>
        <v>-5.6018826628662644E-2</v>
      </c>
      <c r="AL48" s="53">
        <f t="shared" ref="AL48:AL79" si="50">IF(VLOOKUP($A48,include,2,0),Z48,"")</f>
        <v>-1.8881688021545662E-2</v>
      </c>
      <c r="AM48" s="54">
        <f t="shared" ref="AM48:AM79" si="51">IF(VLOOKUP($A48,include,2,0),AA48,"")</f>
        <v>-3.1823113437969841E-3</v>
      </c>
    </row>
    <row r="49" spans="1:39" x14ac:dyDescent="0.25">
      <c r="A49" t="s">
        <v>19</v>
      </c>
      <c r="B49" s="45">
        <v>1</v>
      </c>
      <c r="C49" s="49" t="str">
        <f t="shared" si="31"/>
        <v>SLV2_1</v>
      </c>
      <c r="D49" s="1">
        <v>0.71956936969149898</v>
      </c>
      <c r="E49" s="1">
        <v>0.721464317885256</v>
      </c>
      <c r="F49" s="1">
        <v>0.89606462639517903</v>
      </c>
      <c r="G49" s="1">
        <v>1.59921136228887</v>
      </c>
      <c r="H49" s="1">
        <v>3.1526157332469702</v>
      </c>
      <c r="I49" s="18">
        <v>13.6324366938758</v>
      </c>
      <c r="J49" s="51">
        <f t="shared" si="32"/>
        <v>-0.28043063030850102</v>
      </c>
      <c r="K49" s="51">
        <f t="shared" si="3"/>
        <v>-6.3208435650886963E-2</v>
      </c>
      <c r="L49" s="51">
        <f t="shared" si="4"/>
        <v>-1.0914276425091796E-2</v>
      </c>
      <c r="M49" s="51">
        <f t="shared" si="5"/>
        <v>2.375324966709047E-2</v>
      </c>
      <c r="N49" s="51">
        <f t="shared" si="6"/>
        <v>3.9016317146832291E-2</v>
      </c>
      <c r="O49" s="55">
        <f t="shared" si="7"/>
        <v>5.3638107961845094E-2</v>
      </c>
      <c r="P49" s="12">
        <f t="shared" si="34"/>
        <v>0.70267081394196462</v>
      </c>
      <c r="Q49" s="12">
        <f t="shared" si="35"/>
        <v>0.64063563312836147</v>
      </c>
      <c r="R49" s="12">
        <f t="shared" si="36"/>
        <v>0.70653194395223884</v>
      </c>
      <c r="S49" s="12">
        <f t="shared" si="37"/>
        <v>0.99423902245339979</v>
      </c>
      <c r="T49" s="12">
        <f t="shared" si="38"/>
        <v>1.545426821450848</v>
      </c>
      <c r="U49" s="13">
        <f t="shared" si="39"/>
        <v>4.1546633043294694</v>
      </c>
      <c r="V49" s="51">
        <f t="shared" si="33"/>
        <v>-0.29732918605803538</v>
      </c>
      <c r="W49" s="51">
        <f t="shared" si="14"/>
        <v>-8.5208294375604399E-2</v>
      </c>
      <c r="X49" s="51">
        <f t="shared" si="15"/>
        <v>-3.4142224896640871E-2</v>
      </c>
      <c r="Y49" s="51">
        <f t="shared" si="16"/>
        <v>-2.8884007706209136E-4</v>
      </c>
      <c r="Z49" s="51">
        <f t="shared" si="17"/>
        <v>1.4615785523996117E-2</v>
      </c>
      <c r="AA49" s="55">
        <f t="shared" si="18"/>
        <v>2.8894194369663229E-2</v>
      </c>
      <c r="AB49" s="12">
        <f t="shared" si="40"/>
        <v>0.70267081394196462</v>
      </c>
      <c r="AC49" s="12">
        <f t="shared" si="41"/>
        <v>0.64063563312836147</v>
      </c>
      <c r="AD49" s="12">
        <f t="shared" si="42"/>
        <v>0.70653194395223884</v>
      </c>
      <c r="AE49" s="12">
        <f t="shared" si="43"/>
        <v>0.99423902245339979</v>
      </c>
      <c r="AF49" s="12">
        <f t="shared" si="44"/>
        <v>1.545426821450848</v>
      </c>
      <c r="AG49" s="13">
        <f t="shared" si="45"/>
        <v>4.1546633043294694</v>
      </c>
      <c r="AH49" s="51">
        <f t="shared" si="46"/>
        <v>-0.29732918605803538</v>
      </c>
      <c r="AI49" s="51">
        <f t="shared" si="47"/>
        <v>-8.5208294375604399E-2</v>
      </c>
      <c r="AJ49" s="51">
        <f t="shared" si="48"/>
        <v>-3.4142224896640871E-2</v>
      </c>
      <c r="AK49" s="51">
        <f t="shared" si="49"/>
        <v>-2.8884007706209136E-4</v>
      </c>
      <c r="AL49" s="51">
        <f t="shared" si="50"/>
        <v>1.4615785523996117E-2</v>
      </c>
      <c r="AM49" s="55">
        <f t="shared" si="51"/>
        <v>2.8894194369663229E-2</v>
      </c>
    </row>
    <row r="50" spans="1:39" x14ac:dyDescent="0.25">
      <c r="A50" t="s">
        <v>19</v>
      </c>
      <c r="B50" s="45">
        <v>5</v>
      </c>
      <c r="C50" s="49" t="str">
        <f t="shared" si="31"/>
        <v>SLV2_5</v>
      </c>
      <c r="D50" s="1">
        <v>0.85203917037191901</v>
      </c>
      <c r="E50" s="1">
        <v>0.94827936479931996</v>
      </c>
      <c r="F50" s="1">
        <v>1.2964063757790101</v>
      </c>
      <c r="G50" s="1">
        <v>2.60432635346349</v>
      </c>
      <c r="H50" s="1">
        <v>5.5649542257159004</v>
      </c>
      <c r="I50" s="18">
        <v>28.303842605384599</v>
      </c>
      <c r="J50" s="51">
        <f t="shared" si="32"/>
        <v>-0.14796082962808099</v>
      </c>
      <c r="K50" s="51">
        <f t="shared" si="3"/>
        <v>-1.0565020250768886E-2</v>
      </c>
      <c r="L50" s="51">
        <f t="shared" si="4"/>
        <v>2.629949646065266E-2</v>
      </c>
      <c r="M50" s="51">
        <f t="shared" si="5"/>
        <v>4.9022420304756897E-2</v>
      </c>
      <c r="N50" s="51">
        <f t="shared" si="6"/>
        <v>5.888481391846101E-2</v>
      </c>
      <c r="O50" s="55">
        <f t="shared" si="7"/>
        <v>6.9145735465639069E-2</v>
      </c>
      <c r="P50" s="12">
        <f t="shared" si="34"/>
        <v>0.83202965908951154</v>
      </c>
      <c r="Q50" s="12">
        <f t="shared" si="35"/>
        <v>0.84203963548948757</v>
      </c>
      <c r="R50" s="12">
        <f t="shared" si="36"/>
        <v>1.0221947054377647</v>
      </c>
      <c r="S50" s="12">
        <f t="shared" si="37"/>
        <v>1.6191248692175382</v>
      </c>
      <c r="T50" s="12">
        <f t="shared" si="38"/>
        <v>2.7279663137727108</v>
      </c>
      <c r="U50" s="13">
        <f t="shared" si="39"/>
        <v>8.6259660605602182</v>
      </c>
      <c r="V50" s="51">
        <f t="shared" si="33"/>
        <v>-0.16797034091048846</v>
      </c>
      <c r="W50" s="51">
        <f t="shared" si="14"/>
        <v>-3.3801170745890952E-2</v>
      </c>
      <c r="X50" s="51">
        <f t="shared" si="15"/>
        <v>2.1976099891720668E-3</v>
      </c>
      <c r="Y50" s="51">
        <f t="shared" si="16"/>
        <v>2.438690273175137E-2</v>
      </c>
      <c r="Z50" s="51">
        <f t="shared" si="17"/>
        <v>3.4017685307903278E-2</v>
      </c>
      <c r="AA50" s="55">
        <f t="shared" si="18"/>
        <v>4.4037636683045056E-2</v>
      </c>
      <c r="AB50" s="12">
        <f t="shared" si="40"/>
        <v>0.83202965908951154</v>
      </c>
      <c r="AC50" s="12">
        <f t="shared" si="41"/>
        <v>0.84203963548948757</v>
      </c>
      <c r="AD50" s="12">
        <f t="shared" si="42"/>
        <v>1.0221947054377647</v>
      </c>
      <c r="AE50" s="12">
        <f t="shared" si="43"/>
        <v>1.6191248692175382</v>
      </c>
      <c r="AF50" s="12">
        <f t="shared" si="44"/>
        <v>2.7279663137727108</v>
      </c>
      <c r="AG50" s="13">
        <f t="shared" si="45"/>
        <v>8.6259660605602182</v>
      </c>
      <c r="AH50" s="51">
        <f t="shared" si="46"/>
        <v>-0.16797034091048846</v>
      </c>
      <c r="AI50" s="51">
        <f t="shared" si="47"/>
        <v>-3.3801170745890952E-2</v>
      </c>
      <c r="AJ50" s="51">
        <f t="shared" si="48"/>
        <v>2.1976099891720668E-3</v>
      </c>
      <c r="AK50" s="51">
        <f t="shared" si="49"/>
        <v>2.438690273175137E-2</v>
      </c>
      <c r="AL50" s="51">
        <f t="shared" si="50"/>
        <v>3.4017685307903278E-2</v>
      </c>
      <c r="AM50" s="55">
        <f t="shared" si="51"/>
        <v>4.4037636683045056E-2</v>
      </c>
    </row>
    <row r="51" spans="1:39" x14ac:dyDescent="0.25">
      <c r="A51" t="s">
        <v>19</v>
      </c>
      <c r="B51" s="45">
        <v>10</v>
      </c>
      <c r="C51" s="49" t="str">
        <f t="shared" si="31"/>
        <v>SLV2_10</v>
      </c>
      <c r="D51" s="1">
        <v>0.91571134352100803</v>
      </c>
      <c r="E51" s="1">
        <v>1.10913020374745</v>
      </c>
      <c r="F51" s="1">
        <v>1.55161561827534</v>
      </c>
      <c r="G51" s="1">
        <v>3.37369339509869</v>
      </c>
      <c r="H51" s="1">
        <v>7.6294199961925901</v>
      </c>
      <c r="I51" s="18">
        <v>41.919176895644</v>
      </c>
      <c r="J51" s="51">
        <f t="shared" si="32"/>
        <v>-8.4288656478991975E-2</v>
      </c>
      <c r="K51" s="51">
        <f t="shared" si="3"/>
        <v>2.0931271045585786E-2</v>
      </c>
      <c r="L51" s="51">
        <f t="shared" si="4"/>
        <v>4.4908866209488973E-2</v>
      </c>
      <c r="M51" s="51">
        <f t="shared" si="5"/>
        <v>6.2686786430092845E-2</v>
      </c>
      <c r="N51" s="51">
        <f t="shared" si="6"/>
        <v>7.0080337615924693E-2</v>
      </c>
      <c r="O51" s="55">
        <f t="shared" si="7"/>
        <v>7.7576855534114753E-2</v>
      </c>
      <c r="P51" s="12">
        <f t="shared" si="34"/>
        <v>0.89420653822946949</v>
      </c>
      <c r="Q51" s="12">
        <f t="shared" si="35"/>
        <v>0.98486967779956658</v>
      </c>
      <c r="R51" s="12">
        <f t="shared" si="36"/>
        <v>1.2234229170020376</v>
      </c>
      <c r="S51" s="12">
        <f t="shared" si="37"/>
        <v>2.0974448420624241</v>
      </c>
      <c r="T51" s="12">
        <f t="shared" si="38"/>
        <v>3.739976987961632</v>
      </c>
      <c r="U51" s="13">
        <f t="shared" si="39"/>
        <v>12.775417183801562</v>
      </c>
      <c r="V51" s="51">
        <f t="shared" si="33"/>
        <v>-0.10579346177053051</v>
      </c>
      <c r="W51" s="51">
        <f t="shared" si="14"/>
        <v>-3.0445466126942655E-3</v>
      </c>
      <c r="X51" s="51">
        <f t="shared" si="15"/>
        <v>2.036995241943429E-2</v>
      </c>
      <c r="Y51" s="51">
        <f t="shared" si="16"/>
        <v>3.7730371300191745E-2</v>
      </c>
      <c r="Z51" s="51">
        <f t="shared" si="17"/>
        <v>4.4950290391379877E-2</v>
      </c>
      <c r="AA51" s="55">
        <f t="shared" si="18"/>
        <v>5.2270758117185956E-2</v>
      </c>
      <c r="AB51" s="12">
        <f t="shared" si="40"/>
        <v>0.89420653822946949</v>
      </c>
      <c r="AC51" s="12">
        <f t="shared" si="41"/>
        <v>0.98486967779956658</v>
      </c>
      <c r="AD51" s="12">
        <f t="shared" si="42"/>
        <v>1.2234229170020376</v>
      </c>
      <c r="AE51" s="12">
        <f t="shared" si="43"/>
        <v>2.0974448420624241</v>
      </c>
      <c r="AF51" s="12">
        <f t="shared" si="44"/>
        <v>3.739976987961632</v>
      </c>
      <c r="AG51" s="13">
        <f t="shared" si="45"/>
        <v>12.775417183801562</v>
      </c>
      <c r="AH51" s="51">
        <f t="shared" si="46"/>
        <v>-0.10579346177053051</v>
      </c>
      <c r="AI51" s="51">
        <f t="shared" si="47"/>
        <v>-3.0445466126942655E-3</v>
      </c>
      <c r="AJ51" s="51">
        <f t="shared" si="48"/>
        <v>2.036995241943429E-2</v>
      </c>
      <c r="AK51" s="51">
        <f t="shared" si="49"/>
        <v>3.7730371300191745E-2</v>
      </c>
      <c r="AL51" s="51">
        <f t="shared" si="50"/>
        <v>4.4950290391379877E-2</v>
      </c>
      <c r="AM51" s="55">
        <f t="shared" si="51"/>
        <v>5.2270758117185956E-2</v>
      </c>
    </row>
    <row r="52" spans="1:39" x14ac:dyDescent="0.25">
      <c r="A52" t="s">
        <v>19</v>
      </c>
      <c r="B52" s="45">
        <v>15</v>
      </c>
      <c r="C52" s="49" t="str">
        <f t="shared" si="31"/>
        <v>SLV2_15</v>
      </c>
      <c r="D52" s="1">
        <v>0.95464210479509604</v>
      </c>
      <c r="E52" s="1">
        <v>1.2087359540914699</v>
      </c>
      <c r="F52" s="1">
        <v>1.750844220294</v>
      </c>
      <c r="G52" s="1">
        <v>3.9596874644329598</v>
      </c>
      <c r="H52" s="1">
        <v>9.2815176395002492</v>
      </c>
      <c r="I52" s="18">
        <v>54.108007119576499</v>
      </c>
      <c r="J52" s="51">
        <f t="shared" si="32"/>
        <v>-4.5357895204903964E-2</v>
      </c>
      <c r="K52" s="51">
        <f t="shared" si="3"/>
        <v>3.8642975121101708E-2</v>
      </c>
      <c r="L52" s="51">
        <f t="shared" si="4"/>
        <v>5.7608057044941097E-2</v>
      </c>
      <c r="M52" s="51">
        <f t="shared" si="5"/>
        <v>7.1230786255435108E-2</v>
      </c>
      <c r="N52" s="51">
        <f t="shared" si="6"/>
        <v>7.7094892437254536E-2</v>
      </c>
      <c r="O52" s="55">
        <f t="shared" si="7"/>
        <v>8.3091707554519445E-2</v>
      </c>
      <c r="P52" s="12">
        <f t="shared" si="34"/>
        <v>0.93222303929811823</v>
      </c>
      <c r="Q52" s="12">
        <f t="shared" si="35"/>
        <v>1.0733161766117441</v>
      </c>
      <c r="R52" s="12">
        <f t="shared" si="36"/>
        <v>1.3805113315301352</v>
      </c>
      <c r="S52" s="12">
        <f t="shared" si="37"/>
        <v>2.4617607695233961</v>
      </c>
      <c r="T52" s="12">
        <f t="shared" si="38"/>
        <v>4.5498428979416543</v>
      </c>
      <c r="U52" s="13">
        <f t="shared" si="39"/>
        <v>16.490122543616209</v>
      </c>
      <c r="V52" s="51">
        <f t="shared" si="33"/>
        <v>-6.7776960701881772E-2</v>
      </c>
      <c r="W52" s="51">
        <f t="shared" si="14"/>
        <v>1.425121116028838E-2</v>
      </c>
      <c r="X52" s="51">
        <f t="shared" si="15"/>
        <v>3.2770912127567886E-2</v>
      </c>
      <c r="Y52" s="51">
        <f t="shared" si="16"/>
        <v>4.6073721593391515E-2</v>
      </c>
      <c r="Z52" s="51">
        <f t="shared" si="17"/>
        <v>5.1800113568063466E-2</v>
      </c>
      <c r="AA52" s="55">
        <f t="shared" si="18"/>
        <v>5.7656097906744419E-2</v>
      </c>
      <c r="AB52" s="12">
        <f t="shared" si="40"/>
        <v>0.93222303929811823</v>
      </c>
      <c r="AC52" s="12">
        <f t="shared" si="41"/>
        <v>1.0733161766117441</v>
      </c>
      <c r="AD52" s="12">
        <f t="shared" si="42"/>
        <v>1.3805113315301352</v>
      </c>
      <c r="AE52" s="12">
        <f t="shared" si="43"/>
        <v>2.4617607695233961</v>
      </c>
      <c r="AF52" s="12">
        <f t="shared" si="44"/>
        <v>4.5498428979416543</v>
      </c>
      <c r="AG52" s="13">
        <f t="shared" si="45"/>
        <v>16.490122543616209</v>
      </c>
      <c r="AH52" s="51">
        <f t="shared" si="46"/>
        <v>-6.7776960701881772E-2</v>
      </c>
      <c r="AI52" s="51">
        <f t="shared" si="47"/>
        <v>1.425121116028838E-2</v>
      </c>
      <c r="AJ52" s="51">
        <f t="shared" si="48"/>
        <v>3.2770912127567886E-2</v>
      </c>
      <c r="AK52" s="51">
        <f t="shared" si="49"/>
        <v>4.6073721593391515E-2</v>
      </c>
      <c r="AL52" s="51">
        <f t="shared" si="50"/>
        <v>5.1800113568063466E-2</v>
      </c>
      <c r="AM52" s="55">
        <f t="shared" si="51"/>
        <v>5.7656097906744419E-2</v>
      </c>
    </row>
    <row r="53" spans="1:39" x14ac:dyDescent="0.25">
      <c r="A53" t="s">
        <v>19</v>
      </c>
      <c r="B53" s="45">
        <v>25</v>
      </c>
      <c r="C53" s="49" t="str">
        <f t="shared" si="31"/>
        <v>SLV2_25</v>
      </c>
      <c r="D53" s="1">
        <v>1.01795725252477</v>
      </c>
      <c r="E53" s="1">
        <v>1.3775599206873701</v>
      </c>
      <c r="F53" s="1">
        <v>2.0840943326052699</v>
      </c>
      <c r="G53" s="1">
        <v>5.0085615776895098</v>
      </c>
      <c r="H53" s="1">
        <v>12.3291541971772</v>
      </c>
      <c r="I53" s="18">
        <v>77.471092822582506</v>
      </c>
      <c r="J53" s="51">
        <f t="shared" si="32"/>
        <v>1.7957252524769984E-2</v>
      </c>
      <c r="K53" s="51">
        <f t="shared" si="3"/>
        <v>6.6159300438010105E-2</v>
      </c>
      <c r="L53" s="51">
        <f t="shared" si="4"/>
        <v>7.6196901334144806E-2</v>
      </c>
      <c r="M53" s="51">
        <f t="shared" si="5"/>
        <v>8.3891101588208228E-2</v>
      </c>
      <c r="N53" s="51">
        <f t="shared" si="6"/>
        <v>8.7337691800120743E-2</v>
      </c>
      <c r="O53" s="55">
        <f t="shared" si="7"/>
        <v>9.089460420076878E-2</v>
      </c>
      <c r="P53" s="12">
        <f t="shared" si="34"/>
        <v>0.994051277497223</v>
      </c>
      <c r="Q53" s="12">
        <f t="shared" si="35"/>
        <v>1.2232260835138995</v>
      </c>
      <c r="R53" s="12">
        <f t="shared" si="36"/>
        <v>1.6432734613340914</v>
      </c>
      <c r="S53" s="12">
        <f t="shared" si="37"/>
        <v>3.1138519174679162</v>
      </c>
      <c r="T53" s="12">
        <f t="shared" si="38"/>
        <v>6.0438084417274913</v>
      </c>
      <c r="U53" s="13">
        <f t="shared" si="39"/>
        <v>23.610328345840038</v>
      </c>
      <c r="V53" s="51">
        <f t="shared" si="33"/>
        <v>-5.9487225027770041E-3</v>
      </c>
      <c r="W53" s="51">
        <f t="shared" si="14"/>
        <v>4.1121335878650855E-2</v>
      </c>
      <c r="X53" s="51">
        <f t="shared" si="15"/>
        <v>5.09232111234732E-2</v>
      </c>
      <c r="Y53" s="51">
        <f t="shared" si="16"/>
        <v>5.8436718761344375E-2</v>
      </c>
      <c r="Z53" s="51">
        <f t="shared" si="17"/>
        <v>6.1802368345021286E-2</v>
      </c>
      <c r="AA53" s="55">
        <f t="shared" si="18"/>
        <v>6.5275749282227347E-2</v>
      </c>
      <c r="AB53" s="12">
        <f t="shared" si="40"/>
        <v>0.994051277497223</v>
      </c>
      <c r="AC53" s="12">
        <f t="shared" si="41"/>
        <v>1.2232260835138995</v>
      </c>
      <c r="AD53" s="12">
        <f t="shared" si="42"/>
        <v>1.6432734613340914</v>
      </c>
      <c r="AE53" s="12">
        <f t="shared" si="43"/>
        <v>3.1138519174679162</v>
      </c>
      <c r="AF53" s="12">
        <f t="shared" si="44"/>
        <v>6.0438084417274913</v>
      </c>
      <c r="AG53" s="13">
        <f t="shared" si="45"/>
        <v>23.610328345840038</v>
      </c>
      <c r="AH53" s="51">
        <f t="shared" si="46"/>
        <v>-5.9487225027770041E-3</v>
      </c>
      <c r="AI53" s="51">
        <f t="shared" si="47"/>
        <v>4.1121335878650855E-2</v>
      </c>
      <c r="AJ53" s="51">
        <f t="shared" si="48"/>
        <v>5.09232111234732E-2</v>
      </c>
      <c r="AK53" s="51">
        <f t="shared" si="49"/>
        <v>5.8436718761344375E-2</v>
      </c>
      <c r="AL53" s="51">
        <f t="shared" si="50"/>
        <v>6.1802368345021286E-2</v>
      </c>
      <c r="AM53" s="55">
        <f t="shared" si="51"/>
        <v>6.5275749282227347E-2</v>
      </c>
    </row>
    <row r="54" spans="1:39" x14ac:dyDescent="0.25">
      <c r="A54" t="s">
        <v>19</v>
      </c>
      <c r="B54" s="45">
        <v>30</v>
      </c>
      <c r="C54" s="49" t="str">
        <f t="shared" si="31"/>
        <v>SLV2_30</v>
      </c>
      <c r="D54" s="1">
        <v>1.04293449501874</v>
      </c>
      <c r="E54" s="1">
        <v>1.4433632478768801</v>
      </c>
      <c r="F54" s="1">
        <v>2.2263741263058399</v>
      </c>
      <c r="G54" s="1">
        <v>5.4929353635279403</v>
      </c>
      <c r="H54" s="1">
        <v>13.959749654863201</v>
      </c>
      <c r="I54" s="18">
        <v>90.423278566443898</v>
      </c>
      <c r="J54" s="51">
        <f t="shared" si="32"/>
        <v>4.2934495018740026E-2</v>
      </c>
      <c r="K54" s="51">
        <f t="shared" si="3"/>
        <v>7.6155745150360055E-2</v>
      </c>
      <c r="L54" s="51">
        <f t="shared" si="4"/>
        <v>8.3327616935586546E-2</v>
      </c>
      <c r="M54" s="51">
        <f t="shared" si="5"/>
        <v>8.8905582795442806E-2</v>
      </c>
      <c r="N54" s="51">
        <f t="shared" si="6"/>
        <v>9.1849017576868919E-2</v>
      </c>
      <c r="O54" s="55">
        <f t="shared" si="7"/>
        <v>9.4272801914247584E-2</v>
      </c>
      <c r="P54" s="12">
        <f t="shared" si="34"/>
        <v>1.0184419478794104</v>
      </c>
      <c r="Q54" s="12">
        <f t="shared" si="35"/>
        <v>1.2816571869391824</v>
      </c>
      <c r="R54" s="12">
        <f t="shared" si="36"/>
        <v>1.7554586947059241</v>
      </c>
      <c r="S54" s="12">
        <f t="shared" si="37"/>
        <v>3.4149899225436102</v>
      </c>
      <c r="T54" s="12">
        <f t="shared" si="38"/>
        <v>6.8431338808124762</v>
      </c>
      <c r="U54" s="13">
        <f t="shared" si="39"/>
        <v>27.557676279981155</v>
      </c>
      <c r="V54" s="51">
        <f t="shared" si="33"/>
        <v>1.8441947879410447E-2</v>
      </c>
      <c r="W54" s="51">
        <f t="shared" si="14"/>
        <v>5.0883021462299505E-2</v>
      </c>
      <c r="X54" s="51">
        <f t="shared" si="15"/>
        <v>5.7886467130050967E-2</v>
      </c>
      <c r="Y54" s="51">
        <f t="shared" si="16"/>
        <v>6.3333438577106937E-2</v>
      </c>
      <c r="Z54" s="51">
        <f t="shared" si="17"/>
        <v>6.6207748964354884E-2</v>
      </c>
      <c r="AA54" s="55">
        <f t="shared" si="18"/>
        <v>6.8574612514836542E-2</v>
      </c>
      <c r="AB54" s="12">
        <f t="shared" si="40"/>
        <v>1.0184419478794104</v>
      </c>
      <c r="AC54" s="12">
        <f t="shared" si="41"/>
        <v>1.2816571869391824</v>
      </c>
      <c r="AD54" s="12">
        <f t="shared" si="42"/>
        <v>1.7554586947059241</v>
      </c>
      <c r="AE54" s="12">
        <f t="shared" si="43"/>
        <v>3.4149899225436102</v>
      </c>
      <c r="AF54" s="12">
        <f t="shared" si="44"/>
        <v>6.8431338808124762</v>
      </c>
      <c r="AG54" s="13">
        <f t="shared" si="45"/>
        <v>27.557676279981155</v>
      </c>
      <c r="AH54" s="51">
        <f t="shared" si="46"/>
        <v>1.8441947879410447E-2</v>
      </c>
      <c r="AI54" s="51">
        <f t="shared" si="47"/>
        <v>5.0883021462299505E-2</v>
      </c>
      <c r="AJ54" s="51">
        <f t="shared" si="48"/>
        <v>5.7886467130050967E-2</v>
      </c>
      <c r="AK54" s="51">
        <f t="shared" si="49"/>
        <v>6.3333438577106937E-2</v>
      </c>
      <c r="AL54" s="51">
        <f t="shared" si="50"/>
        <v>6.6207748964354884E-2</v>
      </c>
      <c r="AM54" s="55">
        <f t="shared" si="51"/>
        <v>6.8574612514836542E-2</v>
      </c>
    </row>
    <row r="55" spans="1:39" x14ac:dyDescent="0.25">
      <c r="A55" t="s">
        <v>19</v>
      </c>
      <c r="B55" s="45">
        <v>50</v>
      </c>
      <c r="C55" s="49" t="str">
        <f t="shared" si="31"/>
        <v>SLV2_50</v>
      </c>
      <c r="D55" s="1">
        <v>1.1233111637641999</v>
      </c>
      <c r="E55" s="1">
        <v>1.6853211089295901</v>
      </c>
      <c r="F55" s="1">
        <v>2.7971427847132002</v>
      </c>
      <c r="G55" s="1">
        <v>7.5349826190962297</v>
      </c>
      <c r="H55" s="1">
        <v>20.176190063741</v>
      </c>
      <c r="I55" s="18">
        <v>148.151278360059</v>
      </c>
      <c r="J55" s="51">
        <f t="shared" si="32"/>
        <v>0.12331116376419993</v>
      </c>
      <c r="K55" s="51">
        <f t="shared" si="3"/>
        <v>0.1100346410042361</v>
      </c>
      <c r="L55" s="51">
        <f t="shared" si="4"/>
        <v>0.10833606069629198</v>
      </c>
      <c r="M55" s="51">
        <f t="shared" si="5"/>
        <v>0.10625211175507965</v>
      </c>
      <c r="N55" s="51">
        <f t="shared" si="6"/>
        <v>0.1053368240300927</v>
      </c>
      <c r="O55" s="55">
        <f t="shared" si="7"/>
        <v>0.10513188197989631</v>
      </c>
      <c r="P55" s="12">
        <f t="shared" si="34"/>
        <v>1.0969310298612214</v>
      </c>
      <c r="Q55" s="12">
        <f t="shared" si="35"/>
        <v>1.4965074902227049</v>
      </c>
      <c r="R55" s="12">
        <f t="shared" si="36"/>
        <v>2.205500218378031</v>
      </c>
      <c r="S55" s="12">
        <f t="shared" si="37"/>
        <v>4.6845426002297064</v>
      </c>
      <c r="T55" s="12">
        <f t="shared" si="38"/>
        <v>9.8904617363821252</v>
      </c>
      <c r="U55" s="13">
        <f t="shared" si="39"/>
        <v>45.151038916509449</v>
      </c>
      <c r="V55" s="51">
        <f t="shared" si="33"/>
        <v>9.6931029861221374E-2</v>
      </c>
      <c r="W55" s="51">
        <f t="shared" si="14"/>
        <v>8.3966296442868016E-2</v>
      </c>
      <c r="X55" s="51">
        <f t="shared" si="15"/>
        <v>8.2307606040244785E-2</v>
      </c>
      <c r="Y55" s="51">
        <f t="shared" si="16"/>
        <v>8.0272597102380994E-2</v>
      </c>
      <c r="Z55" s="51">
        <f t="shared" si="17"/>
        <v>7.9378804234317091E-2</v>
      </c>
      <c r="AA55" s="55">
        <f t="shared" si="18"/>
        <v>7.9178675096963413E-2</v>
      </c>
      <c r="AB55" s="12">
        <f t="shared" si="40"/>
        <v>1.0969310298612214</v>
      </c>
      <c r="AC55" s="12">
        <f t="shared" si="41"/>
        <v>1.4965074902227049</v>
      </c>
      <c r="AD55" s="12">
        <f t="shared" si="42"/>
        <v>2.205500218378031</v>
      </c>
      <c r="AE55" s="12">
        <f t="shared" si="43"/>
        <v>4.6845426002297064</v>
      </c>
      <c r="AF55" s="12">
        <f t="shared" si="44"/>
        <v>9.8904617363821252</v>
      </c>
      <c r="AG55" s="13">
        <f t="shared" si="45"/>
        <v>45.151038916509449</v>
      </c>
      <c r="AH55" s="51">
        <f t="shared" si="46"/>
        <v>9.6931029861221374E-2</v>
      </c>
      <c r="AI55" s="51">
        <f t="shared" si="47"/>
        <v>8.3966296442868016E-2</v>
      </c>
      <c r="AJ55" s="51">
        <f t="shared" si="48"/>
        <v>8.2307606040244785E-2</v>
      </c>
      <c r="AK55" s="51">
        <f t="shared" si="49"/>
        <v>8.0272597102380994E-2</v>
      </c>
      <c r="AL55" s="51">
        <f t="shared" si="50"/>
        <v>7.9378804234317091E-2</v>
      </c>
      <c r="AM55" s="55">
        <f t="shared" si="51"/>
        <v>7.9178675096963413E-2</v>
      </c>
    </row>
    <row r="56" spans="1:39" x14ac:dyDescent="0.25">
      <c r="A56" t="s">
        <v>19</v>
      </c>
      <c r="B56" s="45">
        <v>70</v>
      </c>
      <c r="C56" s="49" t="str">
        <f t="shared" si="31"/>
        <v>SLV2_70</v>
      </c>
      <c r="D56" s="1">
        <v>1.2015668063379601</v>
      </c>
      <c r="E56" s="1">
        <v>1.9450647518209701</v>
      </c>
      <c r="F56" s="1">
        <v>3.4316680302427698</v>
      </c>
      <c r="G56" s="1">
        <v>10.1810264994102</v>
      </c>
      <c r="H56" s="1">
        <v>29.4234221379647</v>
      </c>
      <c r="I56" s="18">
        <v>241.05395816330699</v>
      </c>
      <c r="J56" s="51">
        <f t="shared" si="32"/>
        <v>0.20156680633796009</v>
      </c>
      <c r="K56" s="51">
        <f t="shared" si="3"/>
        <v>0.14231745428363851</v>
      </c>
      <c r="L56" s="51">
        <f t="shared" si="4"/>
        <v>0.13122899162038903</v>
      </c>
      <c r="M56" s="51">
        <f t="shared" si="5"/>
        <v>0.12302539838230087</v>
      </c>
      <c r="N56" s="51">
        <f t="shared" si="6"/>
        <v>0.11932560730764807</v>
      </c>
      <c r="O56" s="55">
        <f t="shared" si="7"/>
        <v>0.1159437015250302</v>
      </c>
      <c r="P56" s="12">
        <f t="shared" si="34"/>
        <v>1.1733488964060834</v>
      </c>
      <c r="Q56" s="12">
        <f t="shared" si="35"/>
        <v>1.727150959330835</v>
      </c>
      <c r="R56" s="12">
        <f t="shared" si="36"/>
        <v>2.705812742726097</v>
      </c>
      <c r="S56" s="12">
        <f t="shared" si="37"/>
        <v>6.3296034989759677</v>
      </c>
      <c r="T56" s="12">
        <f t="shared" si="38"/>
        <v>14.423497691565675</v>
      </c>
      <c r="U56" s="13">
        <f t="shared" si="39"/>
        <v>73.464345137533115</v>
      </c>
      <c r="V56" s="51">
        <f t="shared" si="33"/>
        <v>0.17334889640608342</v>
      </c>
      <c r="W56" s="51">
        <f t="shared" si="14"/>
        <v>0.11549097167063604</v>
      </c>
      <c r="X56" s="51">
        <f t="shared" si="15"/>
        <v>0.10466291337197431</v>
      </c>
      <c r="Y56" s="51">
        <f t="shared" si="16"/>
        <v>9.6651975468478701E-2</v>
      </c>
      <c r="Z56" s="51">
        <f t="shared" si="17"/>
        <v>9.3039071257511319E-2</v>
      </c>
      <c r="AA56" s="55">
        <f t="shared" si="18"/>
        <v>8.9736587037031024E-2</v>
      </c>
      <c r="AB56" s="12">
        <f t="shared" si="40"/>
        <v>1.1733488964060834</v>
      </c>
      <c r="AC56" s="12">
        <f t="shared" si="41"/>
        <v>1.727150959330835</v>
      </c>
      <c r="AD56" s="12">
        <f t="shared" si="42"/>
        <v>2.705812742726097</v>
      </c>
      <c r="AE56" s="12">
        <f t="shared" si="43"/>
        <v>6.3296034989759677</v>
      </c>
      <c r="AF56" s="12">
        <f t="shared" si="44"/>
        <v>14.423497691565675</v>
      </c>
      <c r="AG56" s="13">
        <f t="shared" si="45"/>
        <v>73.464345137533115</v>
      </c>
      <c r="AH56" s="51">
        <f t="shared" si="46"/>
        <v>0.17334889640608342</v>
      </c>
      <c r="AI56" s="51">
        <f t="shared" si="47"/>
        <v>0.11549097167063604</v>
      </c>
      <c r="AJ56" s="51">
        <f t="shared" si="48"/>
        <v>0.10466291337197431</v>
      </c>
      <c r="AK56" s="51">
        <f t="shared" si="49"/>
        <v>9.6651975468478701E-2</v>
      </c>
      <c r="AL56" s="51">
        <f t="shared" si="50"/>
        <v>9.3039071257511319E-2</v>
      </c>
      <c r="AM56" s="55">
        <f t="shared" si="51"/>
        <v>8.9736587037031024E-2</v>
      </c>
    </row>
    <row r="57" spans="1:39" x14ac:dyDescent="0.25">
      <c r="A57" t="s">
        <v>19</v>
      </c>
      <c r="B57" s="45">
        <v>75</v>
      </c>
      <c r="C57" s="49" t="str">
        <f t="shared" si="31"/>
        <v>SLV2_75</v>
      </c>
      <c r="D57" s="1">
        <v>1.2234664194929901</v>
      </c>
      <c r="E57" s="1">
        <v>2.0257518012394198</v>
      </c>
      <c r="F57" s="1">
        <v>3.6292834145413901</v>
      </c>
      <c r="G57" s="1">
        <v>11.1152579014948</v>
      </c>
      <c r="H57" s="1">
        <v>32.496256735458701</v>
      </c>
      <c r="I57" s="18">
        <v>274.23069372812199</v>
      </c>
      <c r="J57" s="51">
        <f t="shared" si="32"/>
        <v>0.22346641949299006</v>
      </c>
      <c r="K57" s="51">
        <f t="shared" si="3"/>
        <v>0.15164134151234299</v>
      </c>
      <c r="L57" s="51">
        <f t="shared" si="4"/>
        <v>0.13758036765730219</v>
      </c>
      <c r="M57" s="51">
        <f t="shared" si="5"/>
        <v>0.12796591735438723</v>
      </c>
      <c r="N57" s="51">
        <f t="shared" si="6"/>
        <v>0.12303798172420866</v>
      </c>
      <c r="O57" s="55">
        <f t="shared" si="7"/>
        <v>0.11882541008879688</v>
      </c>
      <c r="P57" s="12">
        <f t="shared" si="34"/>
        <v>1.1947342133036836</v>
      </c>
      <c r="Q57" s="12">
        <f t="shared" si="35"/>
        <v>1.7987982989261788</v>
      </c>
      <c r="R57" s="12">
        <f t="shared" si="36"/>
        <v>2.8616291621121217</v>
      </c>
      <c r="S57" s="12">
        <f t="shared" si="37"/>
        <v>6.910420605367988</v>
      </c>
      <c r="T57" s="12">
        <f t="shared" si="38"/>
        <v>15.929815431076028</v>
      </c>
      <c r="U57" s="13">
        <f t="shared" si="39"/>
        <v>83.575389032605912</v>
      </c>
      <c r="V57" s="51">
        <f t="shared" si="33"/>
        <v>0.19473421330368357</v>
      </c>
      <c r="W57" s="51">
        <f t="shared" si="14"/>
        <v>0.1245958942869303</v>
      </c>
      <c r="X57" s="51">
        <f t="shared" si="15"/>
        <v>0.11086513202870063</v>
      </c>
      <c r="Y57" s="51">
        <f t="shared" si="16"/>
        <v>0.10147646999761628</v>
      </c>
      <c r="Z57" s="51">
        <f t="shared" si="17"/>
        <v>9.6664263299885755E-2</v>
      </c>
      <c r="AA57" s="55">
        <f t="shared" si="18"/>
        <v>9.2550620801299832E-2</v>
      </c>
      <c r="AB57" s="12">
        <f t="shared" si="40"/>
        <v>1.1947342133036836</v>
      </c>
      <c r="AC57" s="12">
        <f t="shared" si="41"/>
        <v>1.7987982989261788</v>
      </c>
      <c r="AD57" s="12">
        <f t="shared" si="42"/>
        <v>2.8616291621121217</v>
      </c>
      <c r="AE57" s="12">
        <f t="shared" si="43"/>
        <v>6.910420605367988</v>
      </c>
      <c r="AF57" s="12">
        <f t="shared" si="44"/>
        <v>15.929815431076028</v>
      </c>
      <c r="AG57" s="13">
        <f t="shared" si="45"/>
        <v>83.575389032605912</v>
      </c>
      <c r="AH57" s="51">
        <f t="shared" si="46"/>
        <v>0.19473421330368357</v>
      </c>
      <c r="AI57" s="51">
        <f t="shared" si="47"/>
        <v>0.1245958942869303</v>
      </c>
      <c r="AJ57" s="51">
        <f t="shared" si="48"/>
        <v>0.11086513202870063</v>
      </c>
      <c r="AK57" s="51">
        <f t="shared" si="49"/>
        <v>0.10147646999761628</v>
      </c>
      <c r="AL57" s="51">
        <f t="shared" si="50"/>
        <v>9.6664263299885755E-2</v>
      </c>
      <c r="AM57" s="55">
        <f t="shared" si="51"/>
        <v>9.2550620801299832E-2</v>
      </c>
    </row>
    <row r="58" spans="1:39" x14ac:dyDescent="0.25">
      <c r="A58" t="s">
        <v>19</v>
      </c>
      <c r="B58" s="45">
        <v>85</v>
      </c>
      <c r="C58" s="49" t="str">
        <f t="shared" si="31"/>
        <v>SLV2_85</v>
      </c>
      <c r="D58" s="1">
        <v>1.2734524274027801</v>
      </c>
      <c r="E58" s="1">
        <v>2.2172119483704198</v>
      </c>
      <c r="F58" s="1">
        <v>4.1504257380748797</v>
      </c>
      <c r="G58" s="1">
        <v>13.532571410948901</v>
      </c>
      <c r="H58" s="1">
        <v>41.600324729531003</v>
      </c>
      <c r="I58" s="18">
        <v>377.386891345393</v>
      </c>
      <c r="J58" s="51">
        <f t="shared" si="32"/>
        <v>0.27345242740278008</v>
      </c>
      <c r="K58" s="51">
        <f t="shared" si="3"/>
        <v>0.17263119151734263</v>
      </c>
      <c r="L58" s="51">
        <f t="shared" si="4"/>
        <v>0.15294679069283545</v>
      </c>
      <c r="M58" s="51">
        <f t="shared" si="5"/>
        <v>0.13911879178498587</v>
      </c>
      <c r="N58" s="51">
        <f t="shared" si="6"/>
        <v>0.13232185749227621</v>
      </c>
      <c r="O58" s="55">
        <f t="shared" si="7"/>
        <v>0.12599311818697889</v>
      </c>
      <c r="P58" s="12">
        <f t="shared" si="34"/>
        <v>1.2435463366973463</v>
      </c>
      <c r="Q58" s="12">
        <f t="shared" si="35"/>
        <v>1.9688083597641772</v>
      </c>
      <c r="R58" s="12">
        <f t="shared" si="36"/>
        <v>3.2725411522474395</v>
      </c>
      <c r="S58" s="12">
        <f t="shared" si="37"/>
        <v>8.4132784997511276</v>
      </c>
      <c r="T58" s="12">
        <f t="shared" si="38"/>
        <v>20.392671691664692</v>
      </c>
      <c r="U58" s="13">
        <f t="shared" si="39"/>
        <v>115.01358885547167</v>
      </c>
      <c r="V58" s="51">
        <f t="shared" si="33"/>
        <v>0.24354633669734627</v>
      </c>
      <c r="W58" s="51">
        <f t="shared" si="14"/>
        <v>0.1450928131508562</v>
      </c>
      <c r="X58" s="51">
        <f t="shared" si="15"/>
        <v>0.12587068595657835</v>
      </c>
      <c r="Y58" s="51">
        <f t="shared" si="16"/>
        <v>0.11236742740079375</v>
      </c>
      <c r="Z58" s="51">
        <f t="shared" si="17"/>
        <v>0.10573011409517608</v>
      </c>
      <c r="AA58" s="55">
        <f t="shared" si="18"/>
        <v>9.9550000563125129E-2</v>
      </c>
      <c r="AB58" s="12">
        <f t="shared" si="40"/>
        <v>1.2435463366973463</v>
      </c>
      <c r="AC58" s="12">
        <f t="shared" si="41"/>
        <v>1.9688083597641772</v>
      </c>
      <c r="AD58" s="12">
        <f t="shared" si="42"/>
        <v>3.2725411522474395</v>
      </c>
      <c r="AE58" s="12">
        <f t="shared" si="43"/>
        <v>8.4132784997511276</v>
      </c>
      <c r="AF58" s="12">
        <f t="shared" si="44"/>
        <v>20.392671691664692</v>
      </c>
      <c r="AG58" s="13">
        <f t="shared" si="45"/>
        <v>115.01358885547167</v>
      </c>
      <c r="AH58" s="51">
        <f t="shared" si="46"/>
        <v>0.24354633669734627</v>
      </c>
      <c r="AI58" s="51">
        <f t="shared" si="47"/>
        <v>0.1450928131508562</v>
      </c>
      <c r="AJ58" s="51">
        <f t="shared" si="48"/>
        <v>0.12587068595657835</v>
      </c>
      <c r="AK58" s="51">
        <f t="shared" si="49"/>
        <v>0.11236742740079375</v>
      </c>
      <c r="AL58" s="51">
        <f t="shared" si="50"/>
        <v>0.10573011409517608</v>
      </c>
      <c r="AM58" s="55">
        <f t="shared" si="51"/>
        <v>9.9550000563125129E-2</v>
      </c>
    </row>
    <row r="59" spans="1:39" x14ac:dyDescent="0.25">
      <c r="A59" t="s">
        <v>19</v>
      </c>
      <c r="B59" s="45">
        <v>90</v>
      </c>
      <c r="C59" s="49" t="str">
        <f t="shared" si="31"/>
        <v>SLV2_90</v>
      </c>
      <c r="D59" s="1">
        <v>1.30887975422911</v>
      </c>
      <c r="E59" s="1">
        <v>2.3530126252538799</v>
      </c>
      <c r="F59" s="1">
        <v>4.5451142101307704</v>
      </c>
      <c r="G59" s="1">
        <v>15.422691052195701</v>
      </c>
      <c r="H59" s="1">
        <v>48.818787096513397</v>
      </c>
      <c r="I59" s="18">
        <v>468.00858209340998</v>
      </c>
      <c r="J59" s="51">
        <f t="shared" si="32"/>
        <v>0.30887975422910996</v>
      </c>
      <c r="K59" s="51">
        <f t="shared" si="3"/>
        <v>0.18665603284015075</v>
      </c>
      <c r="L59" s="51">
        <f t="shared" si="4"/>
        <v>0.16346809941436757</v>
      </c>
      <c r="M59" s="51">
        <f t="shared" si="5"/>
        <v>0.14658962561412214</v>
      </c>
      <c r="N59" s="51">
        <f t="shared" si="6"/>
        <v>0.13837731519464458</v>
      </c>
      <c r="O59" s="55">
        <f t="shared" si="7"/>
        <v>0.13085019261479669</v>
      </c>
      <c r="P59" s="12">
        <f t="shared" si="34"/>
        <v>1.2781416788914115</v>
      </c>
      <c r="Q59" s="12">
        <f t="shared" si="35"/>
        <v>2.0893947151219927</v>
      </c>
      <c r="R59" s="12">
        <f t="shared" si="36"/>
        <v>3.5837463992830538</v>
      </c>
      <c r="S59" s="12">
        <f t="shared" si="37"/>
        <v>9.5883768943395324</v>
      </c>
      <c r="T59" s="12">
        <f t="shared" si="38"/>
        <v>23.931195348044049</v>
      </c>
      <c r="U59" s="13">
        <f t="shared" si="39"/>
        <v>142.63173384170284</v>
      </c>
      <c r="V59" s="51">
        <f t="shared" si="33"/>
        <v>0.2781416788914115</v>
      </c>
      <c r="W59" s="51">
        <f t="shared" si="14"/>
        <v>0.15878829142271411</v>
      </c>
      <c r="X59" s="51">
        <f t="shared" si="15"/>
        <v>0.13614490950539793</v>
      </c>
      <c r="Y59" s="51">
        <f t="shared" si="16"/>
        <v>0.11966281420942759</v>
      </c>
      <c r="Z59" s="51">
        <f t="shared" si="17"/>
        <v>0.11164336384111562</v>
      </c>
      <c r="AA59" s="55">
        <f t="shared" si="18"/>
        <v>0.1042930101815509</v>
      </c>
      <c r="AB59" s="12">
        <f t="shared" si="40"/>
        <v>1.2781416788914115</v>
      </c>
      <c r="AC59" s="12">
        <f t="shared" si="41"/>
        <v>2.0893947151219927</v>
      </c>
      <c r="AD59" s="12">
        <f t="shared" si="42"/>
        <v>3.5837463992830538</v>
      </c>
      <c r="AE59" s="12">
        <f t="shared" si="43"/>
        <v>9.5883768943395324</v>
      </c>
      <c r="AF59" s="12">
        <f t="shared" si="44"/>
        <v>23.931195348044049</v>
      </c>
      <c r="AG59" s="13">
        <f t="shared" si="45"/>
        <v>142.63173384170284</v>
      </c>
      <c r="AH59" s="51">
        <f t="shared" si="46"/>
        <v>0.2781416788914115</v>
      </c>
      <c r="AI59" s="51">
        <f t="shared" si="47"/>
        <v>0.15878829142271411</v>
      </c>
      <c r="AJ59" s="51">
        <f t="shared" si="48"/>
        <v>0.13614490950539793</v>
      </c>
      <c r="AK59" s="51">
        <f t="shared" si="49"/>
        <v>0.11966281420942759</v>
      </c>
      <c r="AL59" s="51">
        <f t="shared" si="50"/>
        <v>0.11164336384111562</v>
      </c>
      <c r="AM59" s="55">
        <f t="shared" si="51"/>
        <v>0.1042930101815509</v>
      </c>
    </row>
    <row r="60" spans="1:39" x14ac:dyDescent="0.25">
      <c r="A60" t="s">
        <v>19</v>
      </c>
      <c r="B60" s="45">
        <v>95</v>
      </c>
      <c r="C60" s="49" t="str">
        <f t="shared" si="31"/>
        <v>SLV2_95</v>
      </c>
      <c r="D60" s="1">
        <v>1.3611638376788999</v>
      </c>
      <c r="E60" s="1">
        <v>2.5723842347396801</v>
      </c>
      <c r="F60" s="1">
        <v>5.1741185042426601</v>
      </c>
      <c r="G60" s="1">
        <v>18.385337279443501</v>
      </c>
      <c r="H60" s="1">
        <v>62.596033229786897</v>
      </c>
      <c r="I60" s="18">
        <v>642.20201273860596</v>
      </c>
      <c r="J60" s="51">
        <f t="shared" si="32"/>
        <v>0.36116383767889992</v>
      </c>
      <c r="K60" s="51">
        <f t="shared" si="3"/>
        <v>0.20800064968126541</v>
      </c>
      <c r="L60" s="51">
        <f t="shared" si="4"/>
        <v>0.17864667974052773</v>
      </c>
      <c r="M60" s="51">
        <f t="shared" si="5"/>
        <v>0.15670757603738639</v>
      </c>
      <c r="N60" s="51">
        <f t="shared" si="6"/>
        <v>0.1478493529563214</v>
      </c>
      <c r="O60" s="55">
        <f t="shared" si="7"/>
        <v>0.13802927270834875</v>
      </c>
      <c r="P60" s="12">
        <f t="shared" si="34"/>
        <v>1.3291979092165356</v>
      </c>
      <c r="Q60" s="12">
        <f t="shared" si="35"/>
        <v>2.2841891996853647</v>
      </c>
      <c r="R60" s="12">
        <f t="shared" si="36"/>
        <v>4.0797057459442696</v>
      </c>
      <c r="S60" s="12">
        <f t="shared" si="37"/>
        <v>11.430271316999368</v>
      </c>
      <c r="T60" s="12">
        <f t="shared" si="38"/>
        <v>30.684865158021775</v>
      </c>
      <c r="U60" s="13">
        <f t="shared" si="39"/>
        <v>195.71945912576567</v>
      </c>
      <c r="V60" s="51">
        <f t="shared" si="33"/>
        <v>0.32919790921653558</v>
      </c>
      <c r="W60" s="51">
        <f t="shared" si="14"/>
        <v>0.17963164568535528</v>
      </c>
      <c r="X60" s="51">
        <f t="shared" si="15"/>
        <v>0.15096703207134188</v>
      </c>
      <c r="Y60" s="51">
        <f t="shared" si="16"/>
        <v>0.12954315203201672</v>
      </c>
      <c r="Z60" s="51">
        <f t="shared" si="17"/>
        <v>0.12089295778442111</v>
      </c>
      <c r="AA60" s="55">
        <f t="shared" si="18"/>
        <v>0.11130349487582514</v>
      </c>
      <c r="AB60" s="12">
        <f t="shared" si="40"/>
        <v>1.3291979092165356</v>
      </c>
      <c r="AC60" s="12">
        <f t="shared" si="41"/>
        <v>2.2841891996853647</v>
      </c>
      <c r="AD60" s="12">
        <f t="shared" si="42"/>
        <v>4.0797057459442696</v>
      </c>
      <c r="AE60" s="12">
        <f t="shared" si="43"/>
        <v>11.430271316999368</v>
      </c>
      <c r="AF60" s="12">
        <f t="shared" si="44"/>
        <v>30.684865158021775</v>
      </c>
      <c r="AG60" s="13">
        <f t="shared" si="45"/>
        <v>195.71945912576567</v>
      </c>
      <c r="AH60" s="51">
        <f t="shared" si="46"/>
        <v>0.32919790921653558</v>
      </c>
      <c r="AI60" s="51">
        <f t="shared" si="47"/>
        <v>0.17963164568535528</v>
      </c>
      <c r="AJ60" s="51">
        <f t="shared" si="48"/>
        <v>0.15096703207134188</v>
      </c>
      <c r="AK60" s="51">
        <f t="shared" si="49"/>
        <v>0.12954315203201672</v>
      </c>
      <c r="AL60" s="51">
        <f t="shared" si="50"/>
        <v>0.12089295778442111</v>
      </c>
      <c r="AM60" s="55">
        <f t="shared" si="51"/>
        <v>0.11130349487582514</v>
      </c>
    </row>
    <row r="61" spans="1:39" x14ac:dyDescent="0.25">
      <c r="A61" t="s">
        <v>19</v>
      </c>
      <c r="B61" s="45">
        <v>99</v>
      </c>
      <c r="C61" s="49" t="str">
        <f t="shared" si="31"/>
        <v>SLV2_99</v>
      </c>
      <c r="D61" s="1">
        <v>1.45852213119513</v>
      </c>
      <c r="E61" s="1">
        <v>3.0053854510141802</v>
      </c>
      <c r="F61" s="1">
        <v>6.4632394243137403</v>
      </c>
      <c r="G61" s="1">
        <v>25.4701540047995</v>
      </c>
      <c r="H61" s="1">
        <v>92.142413182991902</v>
      </c>
      <c r="I61" s="18">
        <v>1092.7223035515101</v>
      </c>
      <c r="J61" s="51">
        <f t="shared" si="32"/>
        <v>0.45852213119512997</v>
      </c>
      <c r="K61" s="51">
        <f t="shared" si="3"/>
        <v>0.24617787366858579</v>
      </c>
      <c r="L61" s="51">
        <f t="shared" si="4"/>
        <v>0.20516087601509536</v>
      </c>
      <c r="M61" s="51">
        <f t="shared" si="5"/>
        <v>0.17571369919861657</v>
      </c>
      <c r="N61" s="51">
        <f t="shared" si="6"/>
        <v>0.16273832123865306</v>
      </c>
      <c r="O61" s="55">
        <f t="shared" si="7"/>
        <v>0.15019161214891485</v>
      </c>
      <c r="P61" s="12">
        <f t="shared" si="34"/>
        <v>1.4242698150404032</v>
      </c>
      <c r="Q61" s="12">
        <f t="shared" si="35"/>
        <v>2.6686794668498774</v>
      </c>
      <c r="R61" s="12">
        <f t="shared" si="36"/>
        <v>5.0961559916273744</v>
      </c>
      <c r="S61" s="12">
        <f t="shared" si="37"/>
        <v>15.834943157998374</v>
      </c>
      <c r="T61" s="12">
        <f t="shared" si="38"/>
        <v>45.168637339616609</v>
      </c>
      <c r="U61" s="13">
        <f t="shared" si="39"/>
        <v>333.02140756885495</v>
      </c>
      <c r="V61" s="51">
        <f t="shared" si="33"/>
        <v>0.42426981504040318</v>
      </c>
      <c r="W61" s="51">
        <f t="shared" si="14"/>
        <v>0.21691230573445708</v>
      </c>
      <c r="X61" s="51">
        <f t="shared" si="15"/>
        <v>0.17685856200855277</v>
      </c>
      <c r="Y61" s="51">
        <f t="shared" si="16"/>
        <v>0.14810293041350686</v>
      </c>
      <c r="Z61" s="51">
        <f t="shared" si="17"/>
        <v>0.13543226963171029</v>
      </c>
      <c r="AA61" s="55">
        <f t="shared" si="18"/>
        <v>0.12318021074799312</v>
      </c>
      <c r="AB61" s="12">
        <f t="shared" si="40"/>
        <v>1.4242698150404032</v>
      </c>
      <c r="AC61" s="12">
        <f t="shared" si="41"/>
        <v>2.6686794668498774</v>
      </c>
      <c r="AD61" s="12">
        <f t="shared" si="42"/>
        <v>5.0961559916273744</v>
      </c>
      <c r="AE61" s="12">
        <f t="shared" si="43"/>
        <v>15.834943157998374</v>
      </c>
      <c r="AF61" s="12">
        <f t="shared" si="44"/>
        <v>45.168637339616609</v>
      </c>
      <c r="AG61" s="13">
        <f t="shared" si="45"/>
        <v>333.02140756885495</v>
      </c>
      <c r="AH61" s="51">
        <f t="shared" si="46"/>
        <v>0.42426981504040318</v>
      </c>
      <c r="AI61" s="51">
        <f t="shared" si="47"/>
        <v>0.21691230573445708</v>
      </c>
      <c r="AJ61" s="51">
        <f t="shared" si="48"/>
        <v>0.17685856200855277</v>
      </c>
      <c r="AK61" s="51">
        <f t="shared" si="49"/>
        <v>0.14810293041350686</v>
      </c>
      <c r="AL61" s="51">
        <f t="shared" si="50"/>
        <v>0.13543226963171029</v>
      </c>
      <c r="AM61" s="55">
        <f t="shared" si="51"/>
        <v>0.12318021074799312</v>
      </c>
    </row>
    <row r="62" spans="1:39" x14ac:dyDescent="0.25">
      <c r="A62" t="s">
        <v>19</v>
      </c>
      <c r="B62" s="45">
        <v>100</v>
      </c>
      <c r="C62" s="49" t="str">
        <f t="shared" si="31"/>
        <v>SLV2_100</v>
      </c>
      <c r="D62" s="1">
        <v>1.7095846300930799</v>
      </c>
      <c r="E62" s="1">
        <v>4.4315861798270202</v>
      </c>
      <c r="F62" s="1">
        <v>10.1610102908319</v>
      </c>
      <c r="G62" s="1">
        <v>46.964353663141097</v>
      </c>
      <c r="H62" s="1">
        <v>202.94391871438299</v>
      </c>
      <c r="I62" s="18">
        <v>3345.6262550322599</v>
      </c>
      <c r="J62" s="51">
        <f t="shared" si="32"/>
        <v>0.70958463009307993</v>
      </c>
      <c r="K62" s="51">
        <f t="shared" si="3"/>
        <v>0.34682707972908422</v>
      </c>
      <c r="L62" s="51">
        <f t="shared" si="4"/>
        <v>0.26093787274810865</v>
      </c>
      <c r="M62" s="51">
        <f t="shared" si="5"/>
        <v>0.21223946202861255</v>
      </c>
      <c r="N62" s="51">
        <f t="shared" si="6"/>
        <v>0.19374766399268095</v>
      </c>
      <c r="O62" s="55">
        <f t="shared" si="7"/>
        <v>0.17622267792126722</v>
      </c>
      <c r="P62" s="12">
        <f t="shared" si="34"/>
        <v>1.6694362963854337</v>
      </c>
      <c r="Q62" s="12">
        <f t="shared" si="35"/>
        <v>3.9350969239866256</v>
      </c>
      <c r="R62" s="12">
        <f t="shared" si="36"/>
        <v>8.0117863620855356</v>
      </c>
      <c r="S62" s="12">
        <f t="shared" si="37"/>
        <v>29.198012331132201</v>
      </c>
      <c r="T62" s="12">
        <f t="shared" si="38"/>
        <v>99.484048095048507</v>
      </c>
      <c r="U62" s="13">
        <f t="shared" si="39"/>
        <v>1019.6233398265574</v>
      </c>
      <c r="V62" s="51">
        <f t="shared" si="33"/>
        <v>0.66943629638543367</v>
      </c>
      <c r="W62" s="51">
        <f t="shared" si="14"/>
        <v>0.3151978394495234</v>
      </c>
      <c r="X62" s="51">
        <f t="shared" si="15"/>
        <v>0.23132567712551189</v>
      </c>
      <c r="Y62" s="51">
        <f t="shared" si="16"/>
        <v>0.1837709126521172</v>
      </c>
      <c r="Z62" s="51">
        <f t="shared" si="17"/>
        <v>0.16571338084982656</v>
      </c>
      <c r="AA62" s="55">
        <f t="shared" si="18"/>
        <v>0.14859995614638</v>
      </c>
      <c r="AB62" s="12">
        <f t="shared" si="40"/>
        <v>1.6694362963854337</v>
      </c>
      <c r="AC62" s="12">
        <f t="shared" si="41"/>
        <v>3.9350969239866256</v>
      </c>
      <c r="AD62" s="12">
        <f t="shared" si="42"/>
        <v>8.0117863620855356</v>
      </c>
      <c r="AE62" s="12">
        <f t="shared" si="43"/>
        <v>29.198012331132201</v>
      </c>
      <c r="AF62" s="12">
        <f t="shared" si="44"/>
        <v>99.484048095048507</v>
      </c>
      <c r="AG62" s="13">
        <f t="shared" si="45"/>
        <v>1019.6233398265574</v>
      </c>
      <c r="AH62" s="51">
        <f t="shared" si="46"/>
        <v>0.66943629638543367</v>
      </c>
      <c r="AI62" s="51">
        <f t="shared" si="47"/>
        <v>0.3151978394495234</v>
      </c>
      <c r="AJ62" s="51">
        <f t="shared" si="48"/>
        <v>0.23132567712551189</v>
      </c>
      <c r="AK62" s="51">
        <f t="shared" si="49"/>
        <v>0.1837709126521172</v>
      </c>
      <c r="AL62" s="51">
        <f t="shared" si="50"/>
        <v>0.16571338084982656</v>
      </c>
      <c r="AM62" s="55">
        <f t="shared" si="51"/>
        <v>0.14859995614638</v>
      </c>
    </row>
    <row r="63" spans="1:39" x14ac:dyDescent="0.25">
      <c r="A63" s="9" t="s">
        <v>19</v>
      </c>
      <c r="B63" s="46" t="s">
        <v>31</v>
      </c>
      <c r="C63" s="50" t="str">
        <f t="shared" si="31"/>
        <v>SLV2_mean</v>
      </c>
      <c r="D63" s="25">
        <v>1.11684535663483</v>
      </c>
      <c r="E63" s="25">
        <v>1.71534894982959</v>
      </c>
      <c r="F63" s="25">
        <v>2.9509013787009599</v>
      </c>
      <c r="G63" s="25">
        <v>8.6599313028571192</v>
      </c>
      <c r="H63" s="25">
        <v>25.263909798391101</v>
      </c>
      <c r="I63" s="26">
        <v>216.731742095323</v>
      </c>
      <c r="J63" s="57">
        <f t="shared" si="32"/>
        <v>0.11684535663482998</v>
      </c>
      <c r="K63" s="57">
        <f t="shared" si="3"/>
        <v>0.1139623077088181</v>
      </c>
      <c r="L63" s="57">
        <f t="shared" si="4"/>
        <v>0.11428290956300269</v>
      </c>
      <c r="M63" s="57">
        <f t="shared" si="5"/>
        <v>0.1139757128225829</v>
      </c>
      <c r="N63" s="57">
        <f t="shared" si="6"/>
        <v>0.11365332672567274</v>
      </c>
      <c r="O63" s="58">
        <f t="shared" si="7"/>
        <v>0.11357237966288092</v>
      </c>
      <c r="P63" s="14">
        <f t="shared" si="34"/>
        <v>1.0906170674418176</v>
      </c>
      <c r="Q63" s="14">
        <f t="shared" si="35"/>
        <v>1.5231711856953181</v>
      </c>
      <c r="R63" s="14">
        <f t="shared" si="36"/>
        <v>2.3267362934439215</v>
      </c>
      <c r="S63" s="14">
        <f t="shared" si="37"/>
        <v>5.3839297519391955</v>
      </c>
      <c r="T63" s="14">
        <f t="shared" si="38"/>
        <v>12.384485494188802</v>
      </c>
      <c r="U63" s="15">
        <f t="shared" si="39"/>
        <v>66.051831817517382</v>
      </c>
      <c r="V63" s="57">
        <f t="shared" si="33"/>
        <v>9.0617067441817634E-2</v>
      </c>
      <c r="W63" s="57">
        <f t="shared" si="14"/>
        <v>8.780172479272208E-2</v>
      </c>
      <c r="X63" s="57">
        <f t="shared" si="15"/>
        <v>8.8114797548900947E-2</v>
      </c>
      <c r="Y63" s="57">
        <f t="shared" si="16"/>
        <v>8.7814815097280396E-2</v>
      </c>
      <c r="Z63" s="57">
        <f t="shared" si="17"/>
        <v>8.7499999999999911E-2</v>
      </c>
      <c r="AA63" s="58">
        <f t="shared" si="18"/>
        <v>8.7420953919255195E-2</v>
      </c>
      <c r="AB63" s="14">
        <f t="shared" si="40"/>
        <v>1.0906170674418176</v>
      </c>
      <c r="AC63" s="14">
        <f t="shared" si="41"/>
        <v>1.5231711856953181</v>
      </c>
      <c r="AD63" s="14">
        <f t="shared" si="42"/>
        <v>2.3267362934439215</v>
      </c>
      <c r="AE63" s="14">
        <f t="shared" si="43"/>
        <v>5.3839297519391955</v>
      </c>
      <c r="AF63" s="14">
        <f t="shared" si="44"/>
        <v>12.384485494188802</v>
      </c>
      <c r="AG63" s="15">
        <f t="shared" si="45"/>
        <v>66.051831817517382</v>
      </c>
      <c r="AH63" s="57">
        <f t="shared" si="46"/>
        <v>9.0617067441817634E-2</v>
      </c>
      <c r="AI63" s="57">
        <f t="shared" si="47"/>
        <v>8.780172479272208E-2</v>
      </c>
      <c r="AJ63" s="57">
        <f t="shared" si="48"/>
        <v>8.8114797548900947E-2</v>
      </c>
      <c r="AK63" s="57">
        <f t="shared" si="49"/>
        <v>8.7814815097280396E-2</v>
      </c>
      <c r="AL63" s="57">
        <f t="shared" si="50"/>
        <v>8.7499999999999911E-2</v>
      </c>
      <c r="AM63" s="58">
        <f t="shared" si="51"/>
        <v>8.7420953919255195E-2</v>
      </c>
    </row>
    <row r="64" spans="1:39" x14ac:dyDescent="0.25">
      <c r="A64" s="3" t="s">
        <v>20</v>
      </c>
      <c r="B64" s="47">
        <v>0</v>
      </c>
      <c r="C64" s="48" t="str">
        <f t="shared" si="31"/>
        <v>SLV3_0</v>
      </c>
      <c r="D64" s="42">
        <v>0.45769558838451402</v>
      </c>
      <c r="E64" s="42">
        <v>0.30029297181126202</v>
      </c>
      <c r="F64" s="42">
        <v>0.41392268463680498</v>
      </c>
      <c r="G64" s="42">
        <v>0.49662531920184499</v>
      </c>
      <c r="H64" s="42">
        <v>1.2459911281595299</v>
      </c>
      <c r="I64" s="43">
        <v>3.03619470571121</v>
      </c>
      <c r="J64" s="53">
        <f t="shared" si="32"/>
        <v>-0.54230441161548604</v>
      </c>
      <c r="K64" s="53">
        <f t="shared" si="3"/>
        <v>-0.21384345650502956</v>
      </c>
      <c r="L64" s="53">
        <f t="shared" si="4"/>
        <v>-8.4429222340108301E-2</v>
      </c>
      <c r="M64" s="53">
        <f t="shared" si="5"/>
        <v>-3.4390693412022943E-2</v>
      </c>
      <c r="N64" s="53">
        <f t="shared" si="6"/>
        <v>7.3579812216553186E-3</v>
      </c>
      <c r="O64" s="54">
        <f t="shared" si="7"/>
        <v>2.2460625163562842E-2</v>
      </c>
      <c r="P64" s="16">
        <f t="shared" si="34"/>
        <v>0.44596288674153328</v>
      </c>
      <c r="Q64" s="16">
        <f t="shared" si="35"/>
        <v>0.26372732273303134</v>
      </c>
      <c r="R64" s="16">
        <f t="shared" si="36"/>
        <v>0.31925605610530283</v>
      </c>
      <c r="S64" s="16">
        <f t="shared" si="37"/>
        <v>0.29543958838648604</v>
      </c>
      <c r="T64" s="16">
        <f t="shared" si="38"/>
        <v>0.57170856496584821</v>
      </c>
      <c r="U64" s="17">
        <f t="shared" si="39"/>
        <v>0.82876079734556796</v>
      </c>
      <c r="V64" s="53">
        <f t="shared" si="33"/>
        <v>-0.55403711325846672</v>
      </c>
      <c r="W64" s="53">
        <f t="shared" si="14"/>
        <v>-0.23399602166752043</v>
      </c>
      <c r="X64" s="53">
        <f t="shared" si="15"/>
        <v>-0.10789922956746834</v>
      </c>
      <c r="Y64" s="53">
        <f t="shared" si="16"/>
        <v>-5.9143402822812496E-2</v>
      </c>
      <c r="Z64" s="53">
        <f t="shared" si="17"/>
        <v>-1.8464925839925983E-2</v>
      </c>
      <c r="AA64" s="54">
        <f t="shared" si="18"/>
        <v>-3.7494274591456378E-3</v>
      </c>
      <c r="AB64" s="16" t="str">
        <f t="shared" si="40"/>
        <v/>
      </c>
      <c r="AC64" s="16" t="str">
        <f t="shared" si="41"/>
        <v/>
      </c>
      <c r="AD64" s="16" t="str">
        <f t="shared" si="42"/>
        <v/>
      </c>
      <c r="AE64" s="16" t="str">
        <f t="shared" si="43"/>
        <v/>
      </c>
      <c r="AF64" s="16" t="str">
        <f t="shared" si="44"/>
        <v/>
      </c>
      <c r="AG64" s="17" t="str">
        <f t="shared" si="45"/>
        <v/>
      </c>
      <c r="AH64" s="53" t="str">
        <f t="shared" si="46"/>
        <v/>
      </c>
      <c r="AI64" s="53" t="str">
        <f t="shared" si="47"/>
        <v/>
      </c>
      <c r="AJ64" s="53" t="str">
        <f t="shared" si="48"/>
        <v/>
      </c>
      <c r="AK64" s="53" t="str">
        <f t="shared" si="49"/>
        <v/>
      </c>
      <c r="AL64" s="53" t="str">
        <f t="shared" si="50"/>
        <v/>
      </c>
      <c r="AM64" s="54" t="str">
        <f t="shared" si="51"/>
        <v/>
      </c>
    </row>
    <row r="65" spans="1:39" x14ac:dyDescent="0.25">
      <c r="A65" t="s">
        <v>20</v>
      </c>
      <c r="B65" s="45">
        <v>1</v>
      </c>
      <c r="C65" s="49" t="str">
        <f t="shared" si="31"/>
        <v>SLV3_1</v>
      </c>
      <c r="D65" s="1">
        <v>0.71653776112186396</v>
      </c>
      <c r="E65" s="1">
        <v>0.72788446414434504</v>
      </c>
      <c r="F65" s="1">
        <v>0.916069172316054</v>
      </c>
      <c r="G65" s="1">
        <v>1.71236892213027</v>
      </c>
      <c r="H65" s="1">
        <v>3.38228148827264</v>
      </c>
      <c r="I65" s="18">
        <v>15.8620101420604</v>
      </c>
      <c r="J65" s="51">
        <f t="shared" si="32"/>
        <v>-0.28346223887813604</v>
      </c>
      <c r="K65" s="51">
        <f t="shared" si="3"/>
        <v>-6.1547079929293869E-2</v>
      </c>
      <c r="L65" s="51">
        <f t="shared" si="4"/>
        <v>-8.7280278278846213E-3</v>
      </c>
      <c r="M65" s="51">
        <f t="shared" si="5"/>
        <v>2.7258791796573201E-2</v>
      </c>
      <c r="N65" s="51">
        <f t="shared" si="6"/>
        <v>4.145455780342E-2</v>
      </c>
      <c r="O65" s="55">
        <f t="shared" si="7"/>
        <v>5.6834943453168973E-2</v>
      </c>
      <c r="P65" s="12">
        <f t="shared" si="34"/>
        <v>0.6981698240463825</v>
      </c>
      <c r="Q65" s="12">
        <f t="shared" si="35"/>
        <v>0.63925246012219861</v>
      </c>
      <c r="R65" s="12">
        <f t="shared" si="36"/>
        <v>0.70655859639558305</v>
      </c>
      <c r="S65" s="12">
        <f t="shared" si="37"/>
        <v>1.0186785690529052</v>
      </c>
      <c r="T65" s="12">
        <f t="shared" si="38"/>
        <v>1.5519205974019796</v>
      </c>
      <c r="U65" s="13">
        <f t="shared" si="39"/>
        <v>4.329699985349964</v>
      </c>
      <c r="V65" s="51">
        <f t="shared" si="33"/>
        <v>-0.3018301759536175</v>
      </c>
      <c r="W65" s="51">
        <f t="shared" si="14"/>
        <v>-8.5603654640963422E-2</v>
      </c>
      <c r="X65" s="51">
        <f t="shared" si="15"/>
        <v>-3.4138581461567008E-2</v>
      </c>
      <c r="Y65" s="51">
        <f t="shared" si="16"/>
        <v>9.2574157684377489E-4</v>
      </c>
      <c r="Z65" s="51">
        <f t="shared" si="17"/>
        <v>1.4757609194938626E-2</v>
      </c>
      <c r="AA65" s="55">
        <f t="shared" si="18"/>
        <v>2.9743729571956035E-2</v>
      </c>
      <c r="AB65" s="12" t="str">
        <f t="shared" si="40"/>
        <v/>
      </c>
      <c r="AC65" s="12" t="str">
        <f t="shared" si="41"/>
        <v/>
      </c>
      <c r="AD65" s="12" t="str">
        <f t="shared" si="42"/>
        <v/>
      </c>
      <c r="AE65" s="12" t="str">
        <f t="shared" si="43"/>
        <v/>
      </c>
      <c r="AF65" s="12" t="str">
        <f t="shared" si="44"/>
        <v/>
      </c>
      <c r="AG65" s="13" t="str">
        <f t="shared" si="45"/>
        <v/>
      </c>
      <c r="AH65" s="51" t="str">
        <f t="shared" si="46"/>
        <v/>
      </c>
      <c r="AI65" s="51" t="str">
        <f t="shared" si="47"/>
        <v/>
      </c>
      <c r="AJ65" s="51" t="str">
        <f t="shared" si="48"/>
        <v/>
      </c>
      <c r="AK65" s="51" t="str">
        <f t="shared" si="49"/>
        <v/>
      </c>
      <c r="AL65" s="51" t="str">
        <f t="shared" si="50"/>
        <v/>
      </c>
      <c r="AM65" s="55" t="str">
        <f t="shared" si="51"/>
        <v/>
      </c>
    </row>
    <row r="66" spans="1:39" x14ac:dyDescent="0.25">
      <c r="A66" t="s">
        <v>20</v>
      </c>
      <c r="B66" s="45">
        <v>5</v>
      </c>
      <c r="C66" s="49" t="str">
        <f t="shared" si="31"/>
        <v>SLV3_5</v>
      </c>
      <c r="D66" s="1">
        <v>0.85745795195545704</v>
      </c>
      <c r="E66" s="1">
        <v>0.964606143367713</v>
      </c>
      <c r="F66" s="1">
        <v>1.3291605671643301</v>
      </c>
      <c r="G66" s="1">
        <v>2.7442763262024399</v>
      </c>
      <c r="H66" s="1">
        <v>6.1064971902674099</v>
      </c>
      <c r="I66" s="18">
        <v>32.224244548350399</v>
      </c>
      <c r="J66" s="51">
        <f t="shared" si="32"/>
        <v>-0.14254204804454296</v>
      </c>
      <c r="K66" s="51">
        <f t="shared" si="3"/>
        <v>-7.1811717834163735E-3</v>
      </c>
      <c r="L66" s="51">
        <f t="shared" si="4"/>
        <v>2.8863463017514857E-2</v>
      </c>
      <c r="M66" s="51">
        <f t="shared" si="5"/>
        <v>5.1771484158518621E-2</v>
      </c>
      <c r="N66" s="51">
        <f t="shared" si="6"/>
        <v>6.216765463735241E-2</v>
      </c>
      <c r="O66" s="55">
        <f t="shared" si="7"/>
        <v>7.1923161216998821E-2</v>
      </c>
      <c r="P66" s="12">
        <f t="shared" si="34"/>
        <v>0.83547762578014129</v>
      </c>
      <c r="Q66" s="12">
        <f t="shared" si="35"/>
        <v>0.84714934934305031</v>
      </c>
      <c r="R66" s="12">
        <f t="shared" si="36"/>
        <v>1.025173483728995</v>
      </c>
      <c r="S66" s="12">
        <f t="shared" si="37"/>
        <v>1.6325544366828868</v>
      </c>
      <c r="T66" s="12">
        <f t="shared" si="38"/>
        <v>2.8018953479809841</v>
      </c>
      <c r="U66" s="13">
        <f t="shared" si="39"/>
        <v>8.7959413655237526</v>
      </c>
      <c r="V66" s="51">
        <f t="shared" si="33"/>
        <v>-0.16452237421985871</v>
      </c>
      <c r="W66" s="51">
        <f t="shared" si="14"/>
        <v>-3.2631377974202236E-2</v>
      </c>
      <c r="X66" s="51">
        <f t="shared" si="15"/>
        <v>2.4892781896566074E-3</v>
      </c>
      <c r="Y66" s="51">
        <f t="shared" si="16"/>
        <v>2.481006846346534E-2</v>
      </c>
      <c r="Z66" s="51">
        <f t="shared" si="17"/>
        <v>3.4939740488843851E-2</v>
      </c>
      <c r="AA66" s="55">
        <f t="shared" si="18"/>
        <v>4.4445171579497345E-2</v>
      </c>
      <c r="AB66" s="12" t="str">
        <f t="shared" si="40"/>
        <v/>
      </c>
      <c r="AC66" s="12" t="str">
        <f t="shared" si="41"/>
        <v/>
      </c>
      <c r="AD66" s="12" t="str">
        <f t="shared" si="42"/>
        <v/>
      </c>
      <c r="AE66" s="12" t="str">
        <f t="shared" si="43"/>
        <v/>
      </c>
      <c r="AF66" s="12" t="str">
        <f t="shared" si="44"/>
        <v/>
      </c>
      <c r="AG66" s="13" t="str">
        <f t="shared" si="45"/>
        <v/>
      </c>
      <c r="AH66" s="51" t="str">
        <f t="shared" si="46"/>
        <v/>
      </c>
      <c r="AI66" s="51" t="str">
        <f t="shared" si="47"/>
        <v/>
      </c>
      <c r="AJ66" s="51" t="str">
        <f t="shared" si="48"/>
        <v/>
      </c>
      <c r="AK66" s="51" t="str">
        <f t="shared" si="49"/>
        <v/>
      </c>
      <c r="AL66" s="51" t="str">
        <f t="shared" si="50"/>
        <v/>
      </c>
      <c r="AM66" s="55" t="str">
        <f t="shared" si="51"/>
        <v/>
      </c>
    </row>
    <row r="67" spans="1:39" x14ac:dyDescent="0.25">
      <c r="A67" t="s">
        <v>20</v>
      </c>
      <c r="B67" s="45">
        <v>10</v>
      </c>
      <c r="C67" s="49" t="str">
        <f t="shared" si="31"/>
        <v>SLV3_10</v>
      </c>
      <c r="D67" s="1">
        <v>0.92375250991834101</v>
      </c>
      <c r="E67" s="1">
        <v>1.1265168633462299</v>
      </c>
      <c r="F67" s="1">
        <v>1.60214250389016</v>
      </c>
      <c r="G67" s="1">
        <v>3.5738867683411701</v>
      </c>
      <c r="H67" s="1">
        <v>8.2516723859844792</v>
      </c>
      <c r="I67" s="18">
        <v>47.250316157177501</v>
      </c>
      <c r="J67" s="51">
        <f t="shared" si="32"/>
        <v>-7.6247490081658986E-2</v>
      </c>
      <c r="K67" s="51">
        <f t="shared" si="3"/>
        <v>2.4112199144353585E-2</v>
      </c>
      <c r="L67" s="51">
        <f t="shared" si="4"/>
        <v>4.8262655361931417E-2</v>
      </c>
      <c r="M67" s="51">
        <f t="shared" si="5"/>
        <v>6.5754167139580932E-2</v>
      </c>
      <c r="N67" s="51">
        <f t="shared" si="6"/>
        <v>7.2880616929037911E-2</v>
      </c>
      <c r="O67" s="55">
        <f t="shared" si="7"/>
        <v>8.0160009278647859E-2</v>
      </c>
      <c r="P67" s="12">
        <f t="shared" si="34"/>
        <v>0.90007276979001516</v>
      </c>
      <c r="Q67" s="12">
        <f t="shared" si="35"/>
        <v>0.98934475419771162</v>
      </c>
      <c r="R67" s="12">
        <f t="shared" si="36"/>
        <v>1.2357227958150099</v>
      </c>
      <c r="S67" s="12">
        <f t="shared" si="37"/>
        <v>2.1260849879252421</v>
      </c>
      <c r="T67" s="12">
        <f t="shared" si="38"/>
        <v>3.7861840840936498</v>
      </c>
      <c r="U67" s="13">
        <f t="shared" si="39"/>
        <v>12.897463268608062</v>
      </c>
      <c r="V67" s="51">
        <f t="shared" si="33"/>
        <v>-9.9927230209984841E-2</v>
      </c>
      <c r="W67" s="51">
        <f t="shared" si="14"/>
        <v>-2.1401904054517695E-3</v>
      </c>
      <c r="X67" s="51">
        <f t="shared" si="15"/>
        <v>2.1391186003332674E-2</v>
      </c>
      <c r="Y67" s="51">
        <f t="shared" si="16"/>
        <v>3.8434315287945164E-2</v>
      </c>
      <c r="Z67" s="51">
        <f t="shared" si="17"/>
        <v>4.5378083593736518E-2</v>
      </c>
      <c r="AA67" s="55">
        <f t="shared" si="18"/>
        <v>5.2470873885673841E-2</v>
      </c>
      <c r="AB67" s="12" t="str">
        <f t="shared" si="40"/>
        <v/>
      </c>
      <c r="AC67" s="12" t="str">
        <f t="shared" si="41"/>
        <v/>
      </c>
      <c r="AD67" s="12" t="str">
        <f t="shared" si="42"/>
        <v/>
      </c>
      <c r="AE67" s="12" t="str">
        <f t="shared" si="43"/>
        <v/>
      </c>
      <c r="AF67" s="12" t="str">
        <f t="shared" si="44"/>
        <v/>
      </c>
      <c r="AG67" s="13" t="str">
        <f t="shared" si="45"/>
        <v/>
      </c>
      <c r="AH67" s="51" t="str">
        <f t="shared" si="46"/>
        <v/>
      </c>
      <c r="AI67" s="51" t="str">
        <f t="shared" si="47"/>
        <v/>
      </c>
      <c r="AJ67" s="51" t="str">
        <f t="shared" si="48"/>
        <v/>
      </c>
      <c r="AK67" s="51" t="str">
        <f t="shared" si="49"/>
        <v/>
      </c>
      <c r="AL67" s="51" t="str">
        <f t="shared" si="50"/>
        <v/>
      </c>
      <c r="AM67" s="55" t="str">
        <f t="shared" si="51"/>
        <v/>
      </c>
    </row>
    <row r="68" spans="1:39" x14ac:dyDescent="0.25">
      <c r="A68" t="s">
        <v>20</v>
      </c>
      <c r="B68" s="45">
        <v>15</v>
      </c>
      <c r="C68" s="49" t="str">
        <f t="shared" si="31"/>
        <v>SLV3_15</v>
      </c>
      <c r="D68" s="1">
        <v>0.96314218941335195</v>
      </c>
      <c r="E68" s="1">
        <v>1.2343132405255599</v>
      </c>
      <c r="F68" s="1">
        <v>1.80967115516861</v>
      </c>
      <c r="G68" s="1">
        <v>4.2094993296453502</v>
      </c>
      <c r="H68" s="1">
        <v>10.102652013201901</v>
      </c>
      <c r="I68" s="18">
        <v>61.8909831759619</v>
      </c>
      <c r="J68" s="51">
        <f t="shared" si="32"/>
        <v>-3.6857810586648054E-2</v>
      </c>
      <c r="K68" s="51">
        <f t="shared" si="3"/>
        <v>4.300184710676791E-2</v>
      </c>
      <c r="L68" s="51">
        <f t="shared" si="4"/>
        <v>6.1108922569583113E-2</v>
      </c>
      <c r="M68" s="51">
        <f t="shared" si="5"/>
        <v>7.4512624081263912E-2</v>
      </c>
      <c r="N68" s="51">
        <f t="shared" si="6"/>
        <v>8.0142811752383469E-2</v>
      </c>
      <c r="O68" s="55">
        <f t="shared" si="7"/>
        <v>8.6006807631869853E-2</v>
      </c>
      <c r="P68" s="12">
        <f t="shared" si="34"/>
        <v>0.9384527228007512</v>
      </c>
      <c r="Q68" s="12">
        <f t="shared" si="35"/>
        <v>1.0840151348674685</v>
      </c>
      <c r="R68" s="12">
        <f t="shared" si="36"/>
        <v>1.395788385827661</v>
      </c>
      <c r="S68" s="12">
        <f t="shared" si="37"/>
        <v>2.5042072991009738</v>
      </c>
      <c r="T68" s="12">
        <f t="shared" si="38"/>
        <v>4.6354845987936262</v>
      </c>
      <c r="U68" s="13">
        <f t="shared" si="39"/>
        <v>16.893784996373046</v>
      </c>
      <c r="V68" s="51">
        <f t="shared" si="33"/>
        <v>-6.1547277199248795E-2</v>
      </c>
      <c r="W68" s="51">
        <f t="shared" si="14"/>
        <v>1.6265234834899278E-2</v>
      </c>
      <c r="X68" s="51">
        <f t="shared" si="15"/>
        <v>3.3908148266391436E-2</v>
      </c>
      <c r="Y68" s="51">
        <f t="shared" si="16"/>
        <v>4.6968255400632097E-2</v>
      </c>
      <c r="Z68" s="51">
        <f t="shared" si="17"/>
        <v>5.2454117205792627E-2</v>
      </c>
      <c r="AA68" s="55">
        <f t="shared" si="18"/>
        <v>5.8167793711800586E-2</v>
      </c>
      <c r="AB68" s="12" t="str">
        <f t="shared" si="40"/>
        <v/>
      </c>
      <c r="AC68" s="12" t="str">
        <f t="shared" si="41"/>
        <v/>
      </c>
      <c r="AD68" s="12" t="str">
        <f t="shared" si="42"/>
        <v/>
      </c>
      <c r="AE68" s="12" t="str">
        <f t="shared" si="43"/>
        <v/>
      </c>
      <c r="AF68" s="12" t="str">
        <f t="shared" si="44"/>
        <v/>
      </c>
      <c r="AG68" s="13" t="str">
        <f t="shared" si="45"/>
        <v/>
      </c>
      <c r="AH68" s="51" t="str">
        <f t="shared" si="46"/>
        <v/>
      </c>
      <c r="AI68" s="51" t="str">
        <f t="shared" si="47"/>
        <v/>
      </c>
      <c r="AJ68" s="51" t="str">
        <f t="shared" si="48"/>
        <v/>
      </c>
      <c r="AK68" s="51" t="str">
        <f t="shared" si="49"/>
        <v/>
      </c>
      <c r="AL68" s="51" t="str">
        <f t="shared" si="50"/>
        <v/>
      </c>
      <c r="AM68" s="55" t="str">
        <f t="shared" si="51"/>
        <v/>
      </c>
    </row>
    <row r="69" spans="1:39" x14ac:dyDescent="0.25">
      <c r="A69" t="s">
        <v>20</v>
      </c>
      <c r="B69" s="45">
        <v>25</v>
      </c>
      <c r="C69" s="49" t="str">
        <f t="shared" si="31"/>
        <v>SLV3_25</v>
      </c>
      <c r="D69" s="1">
        <v>1.0260745594563401</v>
      </c>
      <c r="E69" s="1">
        <v>1.4022191461789</v>
      </c>
      <c r="F69" s="1">
        <v>2.1503842473805199</v>
      </c>
      <c r="G69" s="1">
        <v>5.2805042331775898</v>
      </c>
      <c r="H69" s="1">
        <v>13.4012738539029</v>
      </c>
      <c r="I69" s="18">
        <v>88.368263667831101</v>
      </c>
      <c r="J69" s="51">
        <f t="shared" si="32"/>
        <v>2.6074559456340074E-2</v>
      </c>
      <c r="K69" s="51">
        <f t="shared" si="3"/>
        <v>6.9949249758297194E-2</v>
      </c>
      <c r="L69" s="51">
        <f t="shared" si="4"/>
        <v>7.9571987363172836E-2</v>
      </c>
      <c r="M69" s="51">
        <f t="shared" si="5"/>
        <v>8.6760311900768938E-2</v>
      </c>
      <c r="N69" s="51">
        <f t="shared" si="6"/>
        <v>9.0364080059014196E-2</v>
      </c>
      <c r="O69" s="55">
        <f t="shared" si="7"/>
        <v>9.3769796232039182E-2</v>
      </c>
      <c r="P69" s="12">
        <f t="shared" si="34"/>
        <v>0.99977186619236136</v>
      </c>
      <c r="Q69" s="12">
        <f t="shared" si="35"/>
        <v>1.2314757121228421</v>
      </c>
      <c r="R69" s="12">
        <f t="shared" si="36"/>
        <v>1.6585783273319801</v>
      </c>
      <c r="S69" s="12">
        <f t="shared" si="37"/>
        <v>3.1413420476232705</v>
      </c>
      <c r="T69" s="12">
        <f t="shared" si="38"/>
        <v>6.1490189380772353</v>
      </c>
      <c r="U69" s="13">
        <f t="shared" si="39"/>
        <v>24.121032988969649</v>
      </c>
      <c r="V69" s="51">
        <f t="shared" si="33"/>
        <v>-2.2813380763864188E-4</v>
      </c>
      <c r="W69" s="51">
        <f t="shared" si="14"/>
        <v>4.2521859940419127E-2</v>
      </c>
      <c r="X69" s="51">
        <f t="shared" si="15"/>
        <v>5.1897925494761576E-2</v>
      </c>
      <c r="Y69" s="51">
        <f t="shared" si="16"/>
        <v>5.8901982433427813E-2</v>
      </c>
      <c r="Z69" s="51">
        <f t="shared" si="17"/>
        <v>6.2413370552047764E-2</v>
      </c>
      <c r="AA69" s="55">
        <f t="shared" si="18"/>
        <v>6.5731783607557936E-2</v>
      </c>
      <c r="AB69" s="12" t="str">
        <f t="shared" si="40"/>
        <v/>
      </c>
      <c r="AC69" s="12" t="str">
        <f t="shared" si="41"/>
        <v/>
      </c>
      <c r="AD69" s="12" t="str">
        <f t="shared" si="42"/>
        <v/>
      </c>
      <c r="AE69" s="12" t="str">
        <f t="shared" si="43"/>
        <v/>
      </c>
      <c r="AF69" s="12" t="str">
        <f t="shared" si="44"/>
        <v/>
      </c>
      <c r="AG69" s="13" t="str">
        <f t="shared" si="45"/>
        <v/>
      </c>
      <c r="AH69" s="51" t="str">
        <f t="shared" si="46"/>
        <v/>
      </c>
      <c r="AI69" s="51" t="str">
        <f t="shared" si="47"/>
        <v/>
      </c>
      <c r="AJ69" s="51" t="str">
        <f t="shared" si="48"/>
        <v/>
      </c>
      <c r="AK69" s="51" t="str">
        <f t="shared" si="49"/>
        <v/>
      </c>
      <c r="AL69" s="51" t="str">
        <f t="shared" si="50"/>
        <v/>
      </c>
      <c r="AM69" s="55" t="str">
        <f t="shared" si="51"/>
        <v/>
      </c>
    </row>
    <row r="70" spans="1:39" x14ac:dyDescent="0.25">
      <c r="A70" t="s">
        <v>20</v>
      </c>
      <c r="B70" s="45">
        <v>30</v>
      </c>
      <c r="C70" s="49" t="str">
        <f t="shared" si="31"/>
        <v>SLV3_30</v>
      </c>
      <c r="D70" s="1">
        <v>1.0501502956356199</v>
      </c>
      <c r="E70" s="1">
        <v>1.4675344932803001</v>
      </c>
      <c r="F70" s="1">
        <v>2.3034136205970102</v>
      </c>
      <c r="G70" s="1">
        <v>5.80110588546275</v>
      </c>
      <c r="H70" s="1">
        <v>15.0723697596872</v>
      </c>
      <c r="I70" s="18">
        <v>103.24799279050499</v>
      </c>
      <c r="J70" s="51">
        <f t="shared" si="32"/>
        <v>5.0150295635619901E-2</v>
      </c>
      <c r="K70" s="51">
        <f t="shared" si="3"/>
        <v>7.973620367778822E-2</v>
      </c>
      <c r="L70" s="51">
        <f t="shared" si="4"/>
        <v>8.7019144858461628E-2</v>
      </c>
      <c r="M70" s="51">
        <f t="shared" si="5"/>
        <v>9.1881580267891838E-2</v>
      </c>
      <c r="N70" s="51">
        <f t="shared" si="6"/>
        <v>9.4643538894322976E-2</v>
      </c>
      <c r="O70" s="55">
        <f t="shared" si="7"/>
        <v>9.7179368166515845E-2</v>
      </c>
      <c r="P70" s="12">
        <f t="shared" si="34"/>
        <v>1.0232304379580106</v>
      </c>
      <c r="Q70" s="12">
        <f t="shared" si="35"/>
        <v>1.2888378325898415</v>
      </c>
      <c r="R70" s="12">
        <f t="shared" si="36"/>
        <v>1.7766089547285706</v>
      </c>
      <c r="S70" s="12">
        <f t="shared" si="37"/>
        <v>3.4510450207049557</v>
      </c>
      <c r="T70" s="12">
        <f t="shared" si="38"/>
        <v>6.9157818953925503</v>
      </c>
      <c r="U70" s="13">
        <f t="shared" si="39"/>
        <v>28.182609194473454</v>
      </c>
      <c r="V70" s="51">
        <f t="shared" si="33"/>
        <v>2.3230437958010608E-2</v>
      </c>
      <c r="W70" s="51">
        <f t="shared" si="14"/>
        <v>5.2057932240674232E-2</v>
      </c>
      <c r="X70" s="51">
        <f t="shared" si="15"/>
        <v>5.9154180391908895E-2</v>
      </c>
      <c r="Y70" s="51">
        <f t="shared" si="16"/>
        <v>6.3891970719837543E-2</v>
      </c>
      <c r="Z70" s="51">
        <f t="shared" si="17"/>
        <v>6.658312849667225E-2</v>
      </c>
      <c r="AA70" s="55">
        <f t="shared" si="18"/>
        <v>6.9053953584810923E-2</v>
      </c>
      <c r="AB70" s="12" t="str">
        <f t="shared" si="40"/>
        <v/>
      </c>
      <c r="AC70" s="12" t="str">
        <f t="shared" si="41"/>
        <v/>
      </c>
      <c r="AD70" s="12" t="str">
        <f t="shared" si="42"/>
        <v/>
      </c>
      <c r="AE70" s="12" t="str">
        <f t="shared" si="43"/>
        <v/>
      </c>
      <c r="AF70" s="12" t="str">
        <f t="shared" si="44"/>
        <v/>
      </c>
      <c r="AG70" s="13" t="str">
        <f t="shared" si="45"/>
        <v/>
      </c>
      <c r="AH70" s="51" t="str">
        <f t="shared" si="46"/>
        <v/>
      </c>
      <c r="AI70" s="51" t="str">
        <f t="shared" si="47"/>
        <v/>
      </c>
      <c r="AJ70" s="51" t="str">
        <f t="shared" si="48"/>
        <v/>
      </c>
      <c r="AK70" s="51" t="str">
        <f t="shared" si="49"/>
        <v/>
      </c>
      <c r="AL70" s="51" t="str">
        <f t="shared" si="50"/>
        <v/>
      </c>
      <c r="AM70" s="55" t="str">
        <f t="shared" si="51"/>
        <v/>
      </c>
    </row>
    <row r="71" spans="1:39" x14ac:dyDescent="0.25">
      <c r="A71" t="s">
        <v>20</v>
      </c>
      <c r="B71" s="45">
        <v>50</v>
      </c>
      <c r="C71" s="49" t="str">
        <f t="shared" si="31"/>
        <v>SLV3_50</v>
      </c>
      <c r="D71" s="1">
        <v>1.1300080933462</v>
      </c>
      <c r="E71" s="1">
        <v>1.7115731060634201</v>
      </c>
      <c r="F71" s="1">
        <v>2.88253973913144</v>
      </c>
      <c r="G71" s="1">
        <v>7.9449501669675699</v>
      </c>
      <c r="H71" s="1">
        <v>21.735381004567198</v>
      </c>
      <c r="I71" s="18">
        <v>167.54529678812901</v>
      </c>
      <c r="J71" s="51">
        <f t="shared" si="32"/>
        <v>0.1300080933462</v>
      </c>
      <c r="K71" s="51">
        <f t="shared" si="3"/>
        <v>0.11347146227696525</v>
      </c>
      <c r="L71" s="51">
        <f t="shared" si="4"/>
        <v>0.11167420961888985</v>
      </c>
      <c r="M71" s="51">
        <f t="shared" si="5"/>
        <v>0.10918645855469089</v>
      </c>
      <c r="N71" s="51">
        <f t="shared" si="6"/>
        <v>0.10808287204686118</v>
      </c>
      <c r="O71" s="55">
        <f t="shared" si="7"/>
        <v>0.10785429266859081</v>
      </c>
      <c r="P71" s="12">
        <f t="shared" si="34"/>
        <v>1.1010411376886631</v>
      </c>
      <c r="Q71" s="12">
        <f t="shared" si="35"/>
        <v>1.5031606973727911</v>
      </c>
      <c r="R71" s="12">
        <f t="shared" si="36"/>
        <v>2.2232854173947927</v>
      </c>
      <c r="S71" s="12">
        <f t="shared" si="37"/>
        <v>4.7264058361995049</v>
      </c>
      <c r="T71" s="12">
        <f t="shared" si="38"/>
        <v>9.9730272569934968</v>
      </c>
      <c r="U71" s="13">
        <f t="shared" si="39"/>
        <v>45.733224386577568</v>
      </c>
      <c r="V71" s="51">
        <f t="shared" si="33"/>
        <v>0.10104113768866307</v>
      </c>
      <c r="W71" s="51">
        <f t="shared" si="14"/>
        <v>8.4928411423055961E-2</v>
      </c>
      <c r="X71" s="51">
        <f t="shared" si="15"/>
        <v>8.3177230061600937E-2</v>
      </c>
      <c r="Y71" s="51">
        <f t="shared" si="16"/>
        <v>8.0753250730708936E-2</v>
      </c>
      <c r="Z71" s="51">
        <f t="shared" si="17"/>
        <v>7.9677953879939922E-2</v>
      </c>
      <c r="AA71" s="55">
        <f t="shared" si="18"/>
        <v>7.945523397183929E-2</v>
      </c>
      <c r="AB71" s="12" t="str">
        <f t="shared" si="40"/>
        <v/>
      </c>
      <c r="AC71" s="12" t="str">
        <f t="shared" si="41"/>
        <v/>
      </c>
      <c r="AD71" s="12" t="str">
        <f t="shared" si="42"/>
        <v/>
      </c>
      <c r="AE71" s="12" t="str">
        <f t="shared" si="43"/>
        <v/>
      </c>
      <c r="AF71" s="12" t="str">
        <f t="shared" si="44"/>
        <v/>
      </c>
      <c r="AG71" s="13" t="str">
        <f t="shared" si="45"/>
        <v/>
      </c>
      <c r="AH71" s="51" t="str">
        <f t="shared" si="46"/>
        <v/>
      </c>
      <c r="AI71" s="51" t="str">
        <f t="shared" si="47"/>
        <v/>
      </c>
      <c r="AJ71" s="51" t="str">
        <f t="shared" si="48"/>
        <v/>
      </c>
      <c r="AK71" s="51" t="str">
        <f t="shared" si="49"/>
        <v/>
      </c>
      <c r="AL71" s="51" t="str">
        <f t="shared" si="50"/>
        <v/>
      </c>
      <c r="AM71" s="55" t="str">
        <f t="shared" si="51"/>
        <v/>
      </c>
    </row>
    <row r="72" spans="1:39" x14ac:dyDescent="0.25">
      <c r="A72" t="s">
        <v>20</v>
      </c>
      <c r="B72" s="45">
        <v>70</v>
      </c>
      <c r="C72" s="49" t="str">
        <f t="shared" si="31"/>
        <v>SLV3_70</v>
      </c>
      <c r="D72" s="1">
        <v>1.2043422446232901</v>
      </c>
      <c r="E72" s="1">
        <v>1.97089240090877</v>
      </c>
      <c r="F72" s="1">
        <v>3.5095161640225698</v>
      </c>
      <c r="G72" s="1">
        <v>10.6691695715968</v>
      </c>
      <c r="H72" s="1">
        <v>31.523398042516799</v>
      </c>
      <c r="I72" s="18">
        <v>269.069100067931</v>
      </c>
      <c r="J72" s="51">
        <f t="shared" si="32"/>
        <v>0.20434224462329009</v>
      </c>
      <c r="K72" s="51">
        <f t="shared" si="3"/>
        <v>0.14533513340798976</v>
      </c>
      <c r="L72" s="51">
        <f t="shared" si="4"/>
        <v>0.13376938258520643</v>
      </c>
      <c r="M72" s="51">
        <f t="shared" si="5"/>
        <v>0.12565817800339674</v>
      </c>
      <c r="N72" s="51">
        <f t="shared" si="6"/>
        <v>0.12190073925878409</v>
      </c>
      <c r="O72" s="55">
        <f t="shared" si="7"/>
        <v>0.11840030418963021</v>
      </c>
      <c r="P72" s="12">
        <f t="shared" si="34"/>
        <v>1.1734697857427558</v>
      </c>
      <c r="Q72" s="12">
        <f t="shared" si="35"/>
        <v>1.7309035677772489</v>
      </c>
      <c r="R72" s="12">
        <f t="shared" si="36"/>
        <v>2.7068685311286527</v>
      </c>
      <c r="S72" s="12">
        <f t="shared" si="37"/>
        <v>6.3470285238861619</v>
      </c>
      <c r="T72" s="12">
        <f t="shared" si="38"/>
        <v>14.464145249858507</v>
      </c>
      <c r="U72" s="13">
        <f t="shared" si="39"/>
        <v>73.445198192952503</v>
      </c>
      <c r="V72" s="51">
        <f t="shared" si="33"/>
        <v>0.17346978574275584</v>
      </c>
      <c r="W72" s="51">
        <f t="shared" si="14"/>
        <v>0.11597527995401635</v>
      </c>
      <c r="X72" s="51">
        <f t="shared" si="15"/>
        <v>0.10470600894691073</v>
      </c>
      <c r="Y72" s="51">
        <f t="shared" si="16"/>
        <v>9.6802729339120264E-2</v>
      </c>
      <c r="Z72" s="51">
        <f t="shared" si="17"/>
        <v>9.3141609870574626E-2</v>
      </c>
      <c r="AA72" s="55">
        <f t="shared" si="18"/>
        <v>8.9730905970628605E-2</v>
      </c>
      <c r="AB72" s="12" t="str">
        <f t="shared" si="40"/>
        <v/>
      </c>
      <c r="AC72" s="12" t="str">
        <f t="shared" si="41"/>
        <v/>
      </c>
      <c r="AD72" s="12" t="str">
        <f t="shared" si="42"/>
        <v/>
      </c>
      <c r="AE72" s="12" t="str">
        <f t="shared" si="43"/>
        <v/>
      </c>
      <c r="AF72" s="12" t="str">
        <f t="shared" si="44"/>
        <v/>
      </c>
      <c r="AG72" s="13" t="str">
        <f t="shared" si="45"/>
        <v/>
      </c>
      <c r="AH72" s="51" t="str">
        <f t="shared" si="46"/>
        <v/>
      </c>
      <c r="AI72" s="51" t="str">
        <f t="shared" si="47"/>
        <v/>
      </c>
      <c r="AJ72" s="51" t="str">
        <f t="shared" si="48"/>
        <v/>
      </c>
      <c r="AK72" s="51" t="str">
        <f t="shared" si="49"/>
        <v/>
      </c>
      <c r="AL72" s="51" t="str">
        <f t="shared" si="50"/>
        <v/>
      </c>
      <c r="AM72" s="55" t="str">
        <f t="shared" si="51"/>
        <v/>
      </c>
    </row>
    <row r="73" spans="1:39" x14ac:dyDescent="0.25">
      <c r="A73" t="s">
        <v>20</v>
      </c>
      <c r="B73" s="45">
        <v>75</v>
      </c>
      <c r="C73" s="49" t="str">
        <f t="shared" si="31"/>
        <v>SLV3_75</v>
      </c>
      <c r="D73" s="1">
        <v>1.225182079903</v>
      </c>
      <c r="E73" s="1">
        <v>2.0455521679303601</v>
      </c>
      <c r="F73" s="1">
        <v>3.7063165380391498</v>
      </c>
      <c r="G73" s="1">
        <v>11.584027586743</v>
      </c>
      <c r="H73" s="1">
        <v>34.775367838437298</v>
      </c>
      <c r="I73" s="18">
        <v>307.22713365396498</v>
      </c>
      <c r="J73" s="51">
        <f t="shared" si="32"/>
        <v>0.22518207990299999</v>
      </c>
      <c r="K73" s="51">
        <f t="shared" si="3"/>
        <v>0.15388389529727098</v>
      </c>
      <c r="L73" s="51">
        <f t="shared" si="4"/>
        <v>0.13997217436079268</v>
      </c>
      <c r="M73" s="51">
        <f t="shared" si="5"/>
        <v>0.13029805208797329</v>
      </c>
      <c r="N73" s="51">
        <f t="shared" si="6"/>
        <v>0.12557833281680719</v>
      </c>
      <c r="O73" s="55">
        <f t="shared" si="7"/>
        <v>0.12137066652654349</v>
      </c>
      <c r="P73" s="12">
        <f t="shared" si="34"/>
        <v>1.1937754066323103</v>
      </c>
      <c r="Q73" s="12">
        <f t="shared" si="35"/>
        <v>1.7964722700805817</v>
      </c>
      <c r="R73" s="12">
        <f t="shared" si="36"/>
        <v>2.8586594659591791</v>
      </c>
      <c r="S73" s="12">
        <f t="shared" si="37"/>
        <v>6.8912723732760028</v>
      </c>
      <c r="T73" s="12">
        <f t="shared" si="38"/>
        <v>15.956273839958669</v>
      </c>
      <c r="U73" s="13">
        <f t="shared" si="39"/>
        <v>83.86082874537216</v>
      </c>
      <c r="V73" s="51">
        <f t="shared" si="33"/>
        <v>0.1937754066323103</v>
      </c>
      <c r="W73" s="51">
        <f t="shared" si="14"/>
        <v>0.1243049003981771</v>
      </c>
      <c r="X73" s="51">
        <f t="shared" si="15"/>
        <v>0.11074979655662043</v>
      </c>
      <c r="Y73" s="51">
        <f t="shared" si="16"/>
        <v>0.10132366354383593</v>
      </c>
      <c r="Z73" s="51">
        <f t="shared" si="17"/>
        <v>9.6724930927233554E-2</v>
      </c>
      <c r="AA73" s="55">
        <f t="shared" si="18"/>
        <v>9.2625125176703627E-2</v>
      </c>
      <c r="AB73" s="12" t="str">
        <f t="shared" si="40"/>
        <v/>
      </c>
      <c r="AC73" s="12" t="str">
        <f t="shared" si="41"/>
        <v/>
      </c>
      <c r="AD73" s="12" t="str">
        <f t="shared" si="42"/>
        <v/>
      </c>
      <c r="AE73" s="12" t="str">
        <f t="shared" si="43"/>
        <v/>
      </c>
      <c r="AF73" s="12" t="str">
        <f t="shared" si="44"/>
        <v/>
      </c>
      <c r="AG73" s="13" t="str">
        <f t="shared" si="45"/>
        <v/>
      </c>
      <c r="AH73" s="51" t="str">
        <f t="shared" si="46"/>
        <v/>
      </c>
      <c r="AI73" s="51" t="str">
        <f t="shared" si="47"/>
        <v/>
      </c>
      <c r="AJ73" s="51" t="str">
        <f t="shared" si="48"/>
        <v/>
      </c>
      <c r="AK73" s="51" t="str">
        <f t="shared" si="49"/>
        <v/>
      </c>
      <c r="AL73" s="51" t="str">
        <f t="shared" si="50"/>
        <v/>
      </c>
      <c r="AM73" s="55" t="str">
        <f t="shared" si="51"/>
        <v/>
      </c>
    </row>
    <row r="74" spans="1:39" x14ac:dyDescent="0.25">
      <c r="A74" t="s">
        <v>20</v>
      </c>
      <c r="B74" s="45">
        <v>85</v>
      </c>
      <c r="C74" s="49" t="str">
        <f t="shared" si="31"/>
        <v>SLV3_85</v>
      </c>
      <c r="D74" s="1">
        <v>1.27501042920751</v>
      </c>
      <c r="E74" s="1">
        <v>2.23296293007385</v>
      </c>
      <c r="F74" s="1">
        <v>4.2319928728365399</v>
      </c>
      <c r="G74" s="1">
        <v>14.1184136917696</v>
      </c>
      <c r="H74" s="1">
        <v>44.206005208111598</v>
      </c>
      <c r="I74" s="18">
        <v>421.063916244143</v>
      </c>
      <c r="J74" s="51">
        <f t="shared" si="32"/>
        <v>0.27501042920750995</v>
      </c>
      <c r="K74" s="51">
        <f t="shared" si="3"/>
        <v>0.17429254200294952</v>
      </c>
      <c r="L74" s="51">
        <f t="shared" si="4"/>
        <v>0.15519285151490259</v>
      </c>
      <c r="M74" s="51">
        <f t="shared" si="5"/>
        <v>0.14153516680205924</v>
      </c>
      <c r="N74" s="51">
        <f t="shared" si="6"/>
        <v>0.13461723345613508</v>
      </c>
      <c r="O74" s="55">
        <f t="shared" si="7"/>
        <v>0.12846205546740652</v>
      </c>
      <c r="P74" s="12">
        <f t="shared" si="34"/>
        <v>1.2423264415589048</v>
      </c>
      <c r="Q74" s="12">
        <f t="shared" si="35"/>
        <v>1.9610626640992737</v>
      </c>
      <c r="R74" s="12">
        <f t="shared" si="36"/>
        <v>3.2641104346166792</v>
      </c>
      <c r="S74" s="12">
        <f t="shared" si="37"/>
        <v>8.3989643066733173</v>
      </c>
      <c r="T74" s="12">
        <f t="shared" si="38"/>
        <v>20.283412320706734</v>
      </c>
      <c r="U74" s="13">
        <f t="shared" si="39"/>
        <v>114.93375780661647</v>
      </c>
      <c r="V74" s="51">
        <f t="shared" si="33"/>
        <v>0.24232644155890481</v>
      </c>
      <c r="W74" s="51">
        <f t="shared" si="14"/>
        <v>0.14419038592683853</v>
      </c>
      <c r="X74" s="51">
        <f t="shared" si="15"/>
        <v>0.12558030245196061</v>
      </c>
      <c r="Y74" s="51">
        <f t="shared" si="16"/>
        <v>0.11227272279570144</v>
      </c>
      <c r="Z74" s="51">
        <f t="shared" si="17"/>
        <v>0.10553212576236937</v>
      </c>
      <c r="AA74" s="55">
        <f t="shared" si="18"/>
        <v>9.9534731393876363E-2</v>
      </c>
      <c r="AB74" s="12" t="str">
        <f t="shared" si="40"/>
        <v/>
      </c>
      <c r="AC74" s="12" t="str">
        <f t="shared" si="41"/>
        <v/>
      </c>
      <c r="AD74" s="12" t="str">
        <f t="shared" si="42"/>
        <v/>
      </c>
      <c r="AE74" s="12" t="str">
        <f t="shared" si="43"/>
        <v/>
      </c>
      <c r="AF74" s="12" t="str">
        <f t="shared" si="44"/>
        <v/>
      </c>
      <c r="AG74" s="13" t="str">
        <f t="shared" si="45"/>
        <v/>
      </c>
      <c r="AH74" s="51" t="str">
        <f t="shared" si="46"/>
        <v/>
      </c>
      <c r="AI74" s="51" t="str">
        <f t="shared" si="47"/>
        <v/>
      </c>
      <c r="AJ74" s="51" t="str">
        <f t="shared" si="48"/>
        <v/>
      </c>
      <c r="AK74" s="51" t="str">
        <f t="shared" si="49"/>
        <v/>
      </c>
      <c r="AL74" s="51" t="str">
        <f t="shared" si="50"/>
        <v/>
      </c>
      <c r="AM74" s="55" t="str">
        <f t="shared" si="51"/>
        <v/>
      </c>
    </row>
    <row r="75" spans="1:39" x14ac:dyDescent="0.25">
      <c r="A75" t="s">
        <v>20</v>
      </c>
      <c r="B75" s="45">
        <v>90</v>
      </c>
      <c r="C75" s="49" t="str">
        <f t="shared" si="31"/>
        <v>SLV3_90</v>
      </c>
      <c r="D75" s="1">
        <v>1.3098864994353401</v>
      </c>
      <c r="E75" s="1">
        <v>2.3689212570460998</v>
      </c>
      <c r="F75" s="1">
        <v>4.6138907295784897</v>
      </c>
      <c r="G75" s="1">
        <v>16.036907886743901</v>
      </c>
      <c r="H75" s="1">
        <v>51.619174537244803</v>
      </c>
      <c r="I75" s="18">
        <v>520.158805171425</v>
      </c>
      <c r="J75" s="51">
        <f t="shared" si="32"/>
        <v>0.30988649943534008</v>
      </c>
      <c r="K75" s="51">
        <f t="shared" si="3"/>
        <v>0.18825629849371261</v>
      </c>
      <c r="L75" s="51">
        <f t="shared" si="4"/>
        <v>0.16521678087412783</v>
      </c>
      <c r="M75" s="51">
        <f t="shared" si="5"/>
        <v>0.14883069763725754</v>
      </c>
      <c r="N75" s="51">
        <f t="shared" si="6"/>
        <v>0.14049583036818536</v>
      </c>
      <c r="O75" s="55">
        <f t="shared" si="7"/>
        <v>0.13324214926944933</v>
      </c>
      <c r="P75" s="12">
        <f t="shared" si="34"/>
        <v>1.2763084884733202</v>
      </c>
      <c r="Q75" s="12">
        <f t="shared" si="35"/>
        <v>2.0804658101648745</v>
      </c>
      <c r="R75" s="12">
        <f t="shared" si="36"/>
        <v>3.5586659352060801</v>
      </c>
      <c r="S75" s="12">
        <f t="shared" si="37"/>
        <v>9.5402656325823667</v>
      </c>
      <c r="T75" s="12">
        <f t="shared" si="38"/>
        <v>23.684859010995648</v>
      </c>
      <c r="U75" s="13">
        <f t="shared" si="39"/>
        <v>141.98273427896271</v>
      </c>
      <c r="V75" s="51">
        <f t="shared" si="33"/>
        <v>0.27630848847332024</v>
      </c>
      <c r="W75" s="51">
        <f t="shared" si="14"/>
        <v>0.1577961914281687</v>
      </c>
      <c r="X75" s="51">
        <f t="shared" si="15"/>
        <v>0.13534727549470227</v>
      </c>
      <c r="Y75" s="51">
        <f t="shared" si="16"/>
        <v>0.11938123787460064</v>
      </c>
      <c r="Z75" s="51">
        <f t="shared" si="17"/>
        <v>0.11126002901383214</v>
      </c>
      <c r="AA75" s="55">
        <f t="shared" si="18"/>
        <v>0.10419229088309634</v>
      </c>
      <c r="AB75" s="12" t="str">
        <f t="shared" si="40"/>
        <v/>
      </c>
      <c r="AC75" s="12" t="str">
        <f t="shared" si="41"/>
        <v/>
      </c>
      <c r="AD75" s="12" t="str">
        <f t="shared" si="42"/>
        <v/>
      </c>
      <c r="AE75" s="12" t="str">
        <f t="shared" si="43"/>
        <v/>
      </c>
      <c r="AF75" s="12" t="str">
        <f t="shared" si="44"/>
        <v/>
      </c>
      <c r="AG75" s="13" t="str">
        <f t="shared" si="45"/>
        <v/>
      </c>
      <c r="AH75" s="51" t="str">
        <f t="shared" si="46"/>
        <v/>
      </c>
      <c r="AI75" s="51" t="str">
        <f t="shared" si="47"/>
        <v/>
      </c>
      <c r="AJ75" s="51" t="str">
        <f t="shared" si="48"/>
        <v/>
      </c>
      <c r="AK75" s="51" t="str">
        <f t="shared" si="49"/>
        <v/>
      </c>
      <c r="AL75" s="51" t="str">
        <f t="shared" si="50"/>
        <v/>
      </c>
      <c r="AM75" s="55" t="str">
        <f t="shared" si="51"/>
        <v/>
      </c>
    </row>
    <row r="76" spans="1:39" x14ac:dyDescent="0.25">
      <c r="A76" t="s">
        <v>20</v>
      </c>
      <c r="B76" s="45">
        <v>95</v>
      </c>
      <c r="C76" s="49" t="str">
        <f t="shared" si="31"/>
        <v>SLV3_95</v>
      </c>
      <c r="D76" s="1">
        <v>1.36039012333918</v>
      </c>
      <c r="E76" s="1">
        <v>2.58555278873204</v>
      </c>
      <c r="F76" s="1">
        <v>5.2330670445210998</v>
      </c>
      <c r="G76" s="1">
        <v>18.9746157164458</v>
      </c>
      <c r="H76" s="1">
        <v>65.796310107895494</v>
      </c>
      <c r="I76" s="18">
        <v>707.65541091150203</v>
      </c>
      <c r="J76" s="51">
        <f t="shared" si="32"/>
        <v>0.36039012333917997</v>
      </c>
      <c r="K76" s="51">
        <f t="shared" si="3"/>
        <v>0.20923492468008709</v>
      </c>
      <c r="L76" s="51">
        <f t="shared" si="4"/>
        <v>0.17998267234681364</v>
      </c>
      <c r="M76" s="51">
        <f t="shared" si="5"/>
        <v>0.15853364177450091</v>
      </c>
      <c r="N76" s="51">
        <f t="shared" si="6"/>
        <v>0.14975873568936904</v>
      </c>
      <c r="O76" s="55">
        <f t="shared" si="7"/>
        <v>0.14024043190541158</v>
      </c>
      <c r="P76" s="12">
        <f t="shared" si="34"/>
        <v>1.3255174878140428</v>
      </c>
      <c r="Q76" s="12">
        <f t="shared" si="35"/>
        <v>2.2707188604660216</v>
      </c>
      <c r="R76" s="12">
        <f t="shared" si="36"/>
        <v>4.0362328714464617</v>
      </c>
      <c r="S76" s="12">
        <f t="shared" si="37"/>
        <v>11.287891374664472</v>
      </c>
      <c r="T76" s="12">
        <f t="shared" si="38"/>
        <v>30.189873091148268</v>
      </c>
      <c r="U76" s="13">
        <f t="shared" si="39"/>
        <v>193.16187512274291</v>
      </c>
      <c r="V76" s="51">
        <f t="shared" si="33"/>
        <v>0.32551748781404277</v>
      </c>
      <c r="W76" s="51">
        <f t="shared" si="14"/>
        <v>0.17823704541797669</v>
      </c>
      <c r="X76" s="51">
        <f t="shared" si="15"/>
        <v>0.14973465381686113</v>
      </c>
      <c r="Y76" s="51">
        <f t="shared" si="16"/>
        <v>0.1288354539237655</v>
      </c>
      <c r="Z76" s="51">
        <f t="shared" si="17"/>
        <v>0.12028548632975045</v>
      </c>
      <c r="AA76" s="55">
        <f t="shared" si="18"/>
        <v>0.11101117750942957</v>
      </c>
      <c r="AB76" s="12" t="str">
        <f t="shared" si="40"/>
        <v/>
      </c>
      <c r="AC76" s="12" t="str">
        <f t="shared" si="41"/>
        <v/>
      </c>
      <c r="AD76" s="12" t="str">
        <f t="shared" si="42"/>
        <v/>
      </c>
      <c r="AE76" s="12" t="str">
        <f t="shared" si="43"/>
        <v/>
      </c>
      <c r="AF76" s="12" t="str">
        <f t="shared" si="44"/>
        <v/>
      </c>
      <c r="AG76" s="13" t="str">
        <f t="shared" si="45"/>
        <v/>
      </c>
      <c r="AH76" s="51" t="str">
        <f t="shared" si="46"/>
        <v/>
      </c>
      <c r="AI76" s="51" t="str">
        <f t="shared" si="47"/>
        <v/>
      </c>
      <c r="AJ76" s="51" t="str">
        <f t="shared" si="48"/>
        <v/>
      </c>
      <c r="AK76" s="51" t="str">
        <f t="shared" si="49"/>
        <v/>
      </c>
      <c r="AL76" s="51" t="str">
        <f t="shared" si="50"/>
        <v/>
      </c>
      <c r="AM76" s="55" t="str">
        <f t="shared" si="51"/>
        <v/>
      </c>
    </row>
    <row r="77" spans="1:39" x14ac:dyDescent="0.25">
      <c r="A77" t="s">
        <v>20</v>
      </c>
      <c r="B77" s="45">
        <v>99</v>
      </c>
      <c r="C77" s="49" t="str">
        <f t="shared" si="31"/>
        <v>SLV3_99</v>
      </c>
      <c r="D77" s="1">
        <v>1.45383019844655</v>
      </c>
      <c r="E77" s="1">
        <v>3.0117889708513199</v>
      </c>
      <c r="F77" s="1">
        <v>6.4842294142734902</v>
      </c>
      <c r="G77" s="1">
        <v>26.073565580078501</v>
      </c>
      <c r="H77" s="1">
        <v>96.924806783038605</v>
      </c>
      <c r="I77" s="18">
        <v>1175.8865724570801</v>
      </c>
      <c r="J77" s="51">
        <f t="shared" si="32"/>
        <v>0.45383019844655004</v>
      </c>
      <c r="K77" s="51">
        <f t="shared" si="3"/>
        <v>0.24670846333665386</v>
      </c>
      <c r="L77" s="51">
        <f t="shared" si="4"/>
        <v>0.20555169276183882</v>
      </c>
      <c r="M77" s="51">
        <f t="shared" si="5"/>
        <v>0.17709095162806809</v>
      </c>
      <c r="N77" s="51">
        <f t="shared" si="6"/>
        <v>0.16470113349793403</v>
      </c>
      <c r="O77" s="55">
        <f t="shared" si="7"/>
        <v>0.15188018805016301</v>
      </c>
      <c r="P77" s="12">
        <f t="shared" si="34"/>
        <v>1.4165622928979416</v>
      </c>
      <c r="Q77" s="12">
        <f t="shared" si="35"/>
        <v>2.6450537191350336</v>
      </c>
      <c r="R77" s="12">
        <f t="shared" si="36"/>
        <v>5.0012468185921737</v>
      </c>
      <c r="S77" s="12">
        <f t="shared" si="37"/>
        <v>15.511016424065204</v>
      </c>
      <c r="T77" s="12">
        <f t="shared" si="38"/>
        <v>44.472822432832253</v>
      </c>
      <c r="U77" s="13">
        <f t="shared" si="39"/>
        <v>320.97042114734842</v>
      </c>
      <c r="V77" s="51">
        <f t="shared" si="33"/>
        <v>0.41656229289794156</v>
      </c>
      <c r="W77" s="51">
        <f t="shared" si="14"/>
        <v>0.21474997650103345</v>
      </c>
      <c r="X77" s="51">
        <f t="shared" si="15"/>
        <v>0.17464823053645628</v>
      </c>
      <c r="Y77" s="51">
        <f t="shared" si="16"/>
        <v>0.1469170603068739</v>
      </c>
      <c r="Z77" s="51">
        <f t="shared" si="17"/>
        <v>0.13484484637311112</v>
      </c>
      <c r="AA77" s="55">
        <f t="shared" si="18"/>
        <v>0.12235255676458623</v>
      </c>
      <c r="AB77" s="12" t="str">
        <f t="shared" si="40"/>
        <v/>
      </c>
      <c r="AC77" s="12" t="str">
        <f t="shared" si="41"/>
        <v/>
      </c>
      <c r="AD77" s="12" t="str">
        <f t="shared" si="42"/>
        <v/>
      </c>
      <c r="AE77" s="12" t="str">
        <f t="shared" si="43"/>
        <v/>
      </c>
      <c r="AF77" s="12" t="str">
        <f t="shared" si="44"/>
        <v/>
      </c>
      <c r="AG77" s="13" t="str">
        <f t="shared" si="45"/>
        <v/>
      </c>
      <c r="AH77" s="51" t="str">
        <f t="shared" si="46"/>
        <v/>
      </c>
      <c r="AI77" s="51" t="str">
        <f t="shared" si="47"/>
        <v/>
      </c>
      <c r="AJ77" s="51" t="str">
        <f t="shared" si="48"/>
        <v/>
      </c>
      <c r="AK77" s="51" t="str">
        <f t="shared" si="49"/>
        <v/>
      </c>
      <c r="AL77" s="51" t="str">
        <f t="shared" si="50"/>
        <v/>
      </c>
      <c r="AM77" s="55" t="str">
        <f t="shared" si="51"/>
        <v/>
      </c>
    </row>
    <row r="78" spans="1:39" x14ac:dyDescent="0.25">
      <c r="A78" t="s">
        <v>20</v>
      </c>
      <c r="B78" s="45">
        <v>100</v>
      </c>
      <c r="C78" s="49" t="str">
        <f t="shared" si="31"/>
        <v>SLV3_100</v>
      </c>
      <c r="D78" s="1">
        <v>1.6998760712468199</v>
      </c>
      <c r="E78" s="1">
        <v>4.3846836069941402</v>
      </c>
      <c r="F78" s="1">
        <v>9.7656942461040899</v>
      </c>
      <c r="G78" s="1">
        <v>48.137740150988002</v>
      </c>
      <c r="H78" s="1">
        <v>218.59030851181501</v>
      </c>
      <c r="I78" s="18">
        <v>3793.5526404326201</v>
      </c>
      <c r="J78" s="51">
        <f t="shared" si="32"/>
        <v>0.69987607124681994</v>
      </c>
      <c r="K78" s="51">
        <f t="shared" si="3"/>
        <v>0.34396405096371141</v>
      </c>
      <c r="L78" s="51">
        <f t="shared" si="4"/>
        <v>0.25594410631629683</v>
      </c>
      <c r="M78" s="51">
        <f t="shared" si="5"/>
        <v>0.21373614363692406</v>
      </c>
      <c r="N78" s="51">
        <f t="shared" si="6"/>
        <v>0.1967066290380044</v>
      </c>
      <c r="O78" s="55">
        <f t="shared" si="7"/>
        <v>0.17918222035729525</v>
      </c>
      <c r="P78" s="12">
        <f t="shared" si="34"/>
        <v>1.6563009543347775</v>
      </c>
      <c r="Q78" s="12">
        <f t="shared" si="35"/>
        <v>3.8507756666072201</v>
      </c>
      <c r="R78" s="12">
        <f t="shared" si="36"/>
        <v>7.5322207403952879</v>
      </c>
      <c r="S78" s="12">
        <f t="shared" si="37"/>
        <v>28.636868855015642</v>
      </c>
      <c r="T78" s="12">
        <f t="shared" si="38"/>
        <v>100.29762553713088</v>
      </c>
      <c r="U78" s="13">
        <f t="shared" si="39"/>
        <v>1035.4894912185391</v>
      </c>
      <c r="V78" s="51">
        <f t="shared" si="33"/>
        <v>0.65630095433477753</v>
      </c>
      <c r="W78" s="51">
        <f t="shared" si="14"/>
        <v>0.30951248614853588</v>
      </c>
      <c r="X78" s="51">
        <f t="shared" si="15"/>
        <v>0.22374887032619228</v>
      </c>
      <c r="Y78" s="51">
        <f t="shared" si="16"/>
        <v>0.18262287882076733</v>
      </c>
      <c r="Z78" s="51">
        <f t="shared" si="17"/>
        <v>0.16602990374502524</v>
      </c>
      <c r="AA78" s="55">
        <f t="shared" si="18"/>
        <v>0.1489547208461206</v>
      </c>
      <c r="AB78" s="12" t="str">
        <f t="shared" si="40"/>
        <v/>
      </c>
      <c r="AC78" s="12" t="str">
        <f t="shared" si="41"/>
        <v/>
      </c>
      <c r="AD78" s="12" t="str">
        <f t="shared" si="42"/>
        <v/>
      </c>
      <c r="AE78" s="12" t="str">
        <f t="shared" si="43"/>
        <v/>
      </c>
      <c r="AF78" s="12" t="str">
        <f t="shared" si="44"/>
        <v/>
      </c>
      <c r="AG78" s="13" t="str">
        <f t="shared" si="45"/>
        <v/>
      </c>
      <c r="AH78" s="51" t="str">
        <f t="shared" si="46"/>
        <v/>
      </c>
      <c r="AI78" s="51" t="str">
        <f t="shared" si="47"/>
        <v/>
      </c>
      <c r="AJ78" s="51" t="str">
        <f t="shared" si="48"/>
        <v/>
      </c>
      <c r="AK78" s="51" t="str">
        <f t="shared" si="49"/>
        <v/>
      </c>
      <c r="AL78" s="51" t="str">
        <f t="shared" si="50"/>
        <v/>
      </c>
      <c r="AM78" s="55" t="str">
        <f t="shared" si="51"/>
        <v/>
      </c>
    </row>
    <row r="79" spans="1:39" x14ac:dyDescent="0.25">
      <c r="A79" s="9" t="s">
        <v>20</v>
      </c>
      <c r="B79" s="46" t="s">
        <v>31</v>
      </c>
      <c r="C79" s="50" t="str">
        <f t="shared" si="31"/>
        <v>SLV3_mean</v>
      </c>
      <c r="D79" s="25">
        <v>1.1212836813556999</v>
      </c>
      <c r="E79" s="25">
        <v>1.7373733429667899</v>
      </c>
      <c r="F79" s="25">
        <v>3.0202378664683098</v>
      </c>
      <c r="G79" s="25">
        <v>9.0546510557764801</v>
      </c>
      <c r="H79" s="25">
        <v>26.9909530802665</v>
      </c>
      <c r="I79" s="26">
        <v>241.64639550974101</v>
      </c>
      <c r="J79" s="57">
        <f t="shared" si="32"/>
        <v>0.12128368135569989</v>
      </c>
      <c r="K79" s="57">
        <f t="shared" si="3"/>
        <v>0.11680829440069052</v>
      </c>
      <c r="L79" s="57">
        <f t="shared" si="4"/>
        <v>0.11687382981725336</v>
      </c>
      <c r="M79" s="57">
        <f t="shared" si="5"/>
        <v>0.11646107438332676</v>
      </c>
      <c r="N79" s="57">
        <f t="shared" si="6"/>
        <v>0.11611070599387441</v>
      </c>
      <c r="O79" s="58">
        <f t="shared" si="7"/>
        <v>0.11599848858131145</v>
      </c>
      <c r="P79" s="14">
        <f t="shared" si="34"/>
        <v>1.0925403698089928</v>
      </c>
      <c r="Q79" s="14">
        <f t="shared" si="35"/>
        <v>1.5258193275876875</v>
      </c>
      <c r="R79" s="14">
        <f t="shared" si="36"/>
        <v>2.3294911478326599</v>
      </c>
      <c r="S79" s="14">
        <f t="shared" si="37"/>
        <v>5.3865606071014964</v>
      </c>
      <c r="T79" s="14">
        <f t="shared" si="38"/>
        <v>12.384485494188851</v>
      </c>
      <c r="U79" s="15">
        <f t="shared" si="39"/>
        <v>65.959886907656042</v>
      </c>
      <c r="V79" s="57">
        <f t="shared" si="33"/>
        <v>9.2540369808992828E-2</v>
      </c>
      <c r="W79" s="57">
        <f t="shared" si="14"/>
        <v>8.8179706222992538E-2</v>
      </c>
      <c r="X79" s="57">
        <f t="shared" si="15"/>
        <v>8.8243561685653393E-2</v>
      </c>
      <c r="Y79" s="57">
        <f t="shared" si="16"/>
        <v>8.7841386944398137E-2</v>
      </c>
      <c r="Z79" s="57">
        <f t="shared" si="17"/>
        <v>8.7499999999999911E-2</v>
      </c>
      <c r="AA79" s="58">
        <f t="shared" si="18"/>
        <v>8.7390659201182386E-2</v>
      </c>
      <c r="AB79" s="14" t="str">
        <f t="shared" si="40"/>
        <v/>
      </c>
      <c r="AC79" s="14" t="str">
        <f t="shared" si="41"/>
        <v/>
      </c>
      <c r="AD79" s="14" t="str">
        <f t="shared" si="42"/>
        <v/>
      </c>
      <c r="AE79" s="14" t="str">
        <f t="shared" si="43"/>
        <v/>
      </c>
      <c r="AF79" s="14" t="str">
        <f t="shared" si="44"/>
        <v/>
      </c>
      <c r="AG79" s="15" t="str">
        <f t="shared" si="45"/>
        <v/>
      </c>
      <c r="AH79" s="57" t="str">
        <f t="shared" si="46"/>
        <v/>
      </c>
      <c r="AI79" s="57" t="str">
        <f t="shared" si="47"/>
        <v/>
      </c>
      <c r="AJ79" s="57" t="str">
        <f t="shared" si="48"/>
        <v/>
      </c>
      <c r="AK79" s="57" t="str">
        <f t="shared" si="49"/>
        <v/>
      </c>
      <c r="AL79" s="57" t="str">
        <f t="shared" si="50"/>
        <v/>
      </c>
      <c r="AM79" s="58" t="str">
        <f t="shared" si="51"/>
        <v/>
      </c>
    </row>
    <row r="80" spans="1:39" x14ac:dyDescent="0.25">
      <c r="A80" s="3" t="s">
        <v>21</v>
      </c>
      <c r="B80" s="47">
        <v>0</v>
      </c>
      <c r="C80" s="48" t="str">
        <f t="shared" si="31"/>
        <v>RSLN2_0</v>
      </c>
      <c r="D80" s="42">
        <v>0.41683136663883802</v>
      </c>
      <c r="E80" s="42">
        <v>0.30689185942534303</v>
      </c>
      <c r="F80" s="42">
        <v>0.28698981213156699</v>
      </c>
      <c r="G80" s="42">
        <v>0.24969056822184901</v>
      </c>
      <c r="H80" s="42">
        <v>0.36428554246394901</v>
      </c>
      <c r="I80" s="43">
        <v>1.2718027443974</v>
      </c>
      <c r="J80" s="53">
        <f t="shared" si="32"/>
        <v>-0.58316863336116198</v>
      </c>
      <c r="K80" s="53">
        <f t="shared" ref="K80:K143" si="52">E80^(1/E$15)-1</f>
        <v>-0.21041830090991842</v>
      </c>
      <c r="L80" s="53">
        <f t="shared" ref="L80:L143" si="53">F80^(1/F$15)-1</f>
        <v>-0.11735381588043226</v>
      </c>
      <c r="M80" s="53">
        <f t="shared" ref="M80:M143" si="54">G80^(1/G$15)-1</f>
        <v>-6.7024784449763453E-2</v>
      </c>
      <c r="N80" s="53">
        <f t="shared" ref="N80:N143" si="55">H80^(1/H$15)-1</f>
        <v>-3.3100361516546384E-2</v>
      </c>
      <c r="O80" s="54">
        <f t="shared" ref="O80:O143" si="56">I80^(1/I$15)-1</f>
        <v>4.8202879436320956E-3</v>
      </c>
      <c r="P80" s="16">
        <f t="shared" ref="P80:P111" si="57">D80*VLOOKUP($A80,adj_factors,3+MATCH(P$15,$P$15:$U$15,0),0)</f>
        <v>0.40494835948327662</v>
      </c>
      <c r="Q80" s="16">
        <f t="shared" ref="Q80:Q111" si="58">E80*VLOOKUP($A80,adj_factors,3+MATCH(Q$15,$P$15:$U$15,0),0)</f>
        <v>0.26557159794858409</v>
      </c>
      <c r="R80" s="16">
        <f t="shared" ref="R80:R111" si="59">F80*VLOOKUP($A80,adj_factors,3+MATCH(R$15,$P$15:$U$15,0),0)</f>
        <v>0.21491117388129791</v>
      </c>
      <c r="S80" s="16">
        <f t="shared" ref="S80:S111" si="60">G80*VLOOKUP($A80,adj_factors,3+MATCH(S$15,$P$15:$U$15,0),0)</f>
        <v>0.14001906410481182</v>
      </c>
      <c r="T80" s="16">
        <f t="shared" ref="T80:T111" si="61">H80*VLOOKUP($A80,adj_factors,3+MATCH(T$15,$P$15:$U$15,0),0)</f>
        <v>0.15297465583043487</v>
      </c>
      <c r="U80" s="17">
        <f t="shared" ref="U80:U111" si="62">I80*VLOOKUP($A80,adj_factors,3+MATCH(U$15,$P$15:$U$15,0),0)</f>
        <v>0.29949000963064271</v>
      </c>
      <c r="V80" s="53">
        <f t="shared" si="33"/>
        <v>-0.59505164051672343</v>
      </c>
      <c r="W80" s="53">
        <f t="shared" ref="W80:W143" si="63">Q80^(1/Q$15)-1</f>
        <v>-0.23292765536624294</v>
      </c>
      <c r="X80" s="53">
        <f t="shared" ref="X80:X143" si="64">R80^(1/R$15)-1</f>
        <v>-0.14251624788812112</v>
      </c>
      <c r="Y80" s="53">
        <f t="shared" ref="Y80:Y143" si="65">S80^(1/S$15)-1</f>
        <v>-9.3621993896217615E-2</v>
      </c>
      <c r="Z80" s="53">
        <f t="shared" ref="Z80:Z143" si="66">T80^(1/T$15)-1</f>
        <v>-6.0664686666682677E-2</v>
      </c>
      <c r="AA80" s="54">
        <f t="shared" ref="AA80:AA143" si="67">U80^(1/U$15)-1</f>
        <v>-2.3825077130424366E-2</v>
      </c>
      <c r="AB80" s="16">
        <f t="shared" ref="AB80:AB111" si="68">IF(VLOOKUP($A80,include,2,0),P80,"")</f>
        <v>0.40494835948327662</v>
      </c>
      <c r="AC80" s="16">
        <f t="shared" ref="AC80:AC111" si="69">IF(VLOOKUP($A80,include,2,0),Q80,"")</f>
        <v>0.26557159794858409</v>
      </c>
      <c r="AD80" s="16">
        <f t="shared" ref="AD80:AD111" si="70">IF(VLOOKUP($A80,include,2,0),R80,"")</f>
        <v>0.21491117388129791</v>
      </c>
      <c r="AE80" s="16">
        <f t="shared" ref="AE80:AE111" si="71">IF(VLOOKUP($A80,include,2,0),S80,"")</f>
        <v>0.14001906410481182</v>
      </c>
      <c r="AF80" s="16">
        <f t="shared" ref="AF80:AF111" si="72">IF(VLOOKUP($A80,include,2,0),T80,"")</f>
        <v>0.15297465583043487</v>
      </c>
      <c r="AG80" s="17">
        <f t="shared" ref="AG80:AG111" si="73">IF(VLOOKUP($A80,include,2,0),U80,"")</f>
        <v>0.29949000963064271</v>
      </c>
      <c r="AH80" s="53">
        <f t="shared" ref="AH80:AH111" si="74">IF(VLOOKUP($A80,include,2,0),V80,"")</f>
        <v>-0.59505164051672343</v>
      </c>
      <c r="AI80" s="53">
        <f t="shared" ref="AI80:AI111" si="75">IF(VLOOKUP($A80,include,2,0),W80,"")</f>
        <v>-0.23292765536624294</v>
      </c>
      <c r="AJ80" s="53">
        <f t="shared" ref="AJ80:AJ111" si="76">IF(VLOOKUP($A80,include,2,0),X80,"")</f>
        <v>-0.14251624788812112</v>
      </c>
      <c r="AK80" s="53">
        <f t="shared" ref="AK80:AK111" si="77">IF(VLOOKUP($A80,include,2,0),Y80,"")</f>
        <v>-9.3621993896217615E-2</v>
      </c>
      <c r="AL80" s="53">
        <f t="shared" ref="AL80:AL111" si="78">IF(VLOOKUP($A80,include,2,0),Z80,"")</f>
        <v>-6.0664686666682677E-2</v>
      </c>
      <c r="AM80" s="54">
        <f t="shared" ref="AM80:AM111" si="79">IF(VLOOKUP($A80,include,2,0),AA80,"")</f>
        <v>-2.3825077130424366E-2</v>
      </c>
    </row>
    <row r="81" spans="1:39" x14ac:dyDescent="0.25">
      <c r="A81" t="s">
        <v>21</v>
      </c>
      <c r="B81" s="45">
        <v>1</v>
      </c>
      <c r="C81" s="49" t="str">
        <f t="shared" ref="C81:C144" si="80">A81&amp;"_"&amp;B81</f>
        <v>RSLN2_1</v>
      </c>
      <c r="D81" s="1">
        <v>0.70801959020047001</v>
      </c>
      <c r="E81" s="1">
        <v>0.622756849488596</v>
      </c>
      <c r="F81" s="1">
        <v>0.71214183871483605</v>
      </c>
      <c r="G81" s="1">
        <v>1.18940903688454</v>
      </c>
      <c r="H81" s="1">
        <v>2.1259756619455601</v>
      </c>
      <c r="I81" s="18">
        <v>8.1647552971931301</v>
      </c>
      <c r="J81" s="51">
        <f t="shared" ref="J81:J144" si="81">D81^(1/D$15)-1</f>
        <v>-0.29198040979952999</v>
      </c>
      <c r="K81" s="51">
        <f t="shared" si="52"/>
        <v>-9.0372246478827134E-2</v>
      </c>
      <c r="L81" s="51">
        <f t="shared" si="53"/>
        <v>-3.337805599969601E-2</v>
      </c>
      <c r="M81" s="51">
        <f t="shared" si="54"/>
        <v>8.7105467469572595E-3</v>
      </c>
      <c r="N81" s="51">
        <f t="shared" si="55"/>
        <v>2.5459728589807717E-2</v>
      </c>
      <c r="O81" s="55">
        <f t="shared" si="56"/>
        <v>4.2890865257975808E-2</v>
      </c>
      <c r="P81" s="12">
        <f t="shared" si="57"/>
        <v>0.68783540414827304</v>
      </c>
      <c r="Q81" s="12">
        <f t="shared" si="58"/>
        <v>0.53890817424026716</v>
      </c>
      <c r="R81" s="12">
        <f t="shared" si="59"/>
        <v>0.53328456989974504</v>
      </c>
      <c r="S81" s="12">
        <f t="shared" si="60"/>
        <v>0.66698530652711274</v>
      </c>
      <c r="T81" s="12">
        <f t="shared" si="61"/>
        <v>0.89276229023606668</v>
      </c>
      <c r="U81" s="13">
        <f t="shared" si="62"/>
        <v>1.922674450389565</v>
      </c>
      <c r="V81" s="51">
        <f t="shared" ref="V81:V144" si="82">P81^(1/P$15)-1</f>
        <v>-0.31216459585172696</v>
      </c>
      <c r="W81" s="51">
        <f t="shared" si="63"/>
        <v>-0.11630386767890555</v>
      </c>
      <c r="X81" s="51">
        <f t="shared" si="64"/>
        <v>-6.093446464979313E-2</v>
      </c>
      <c r="Y81" s="51">
        <f t="shared" si="65"/>
        <v>-2.0045721624923796E-2</v>
      </c>
      <c r="Z81" s="51">
        <f t="shared" si="66"/>
        <v>-3.7740245963597818E-3</v>
      </c>
      <c r="AA81" s="55">
        <f t="shared" si="67"/>
        <v>1.3160186124445472E-2</v>
      </c>
      <c r="AB81" s="12">
        <f t="shared" si="68"/>
        <v>0.68783540414827304</v>
      </c>
      <c r="AC81" s="12">
        <f t="shared" si="69"/>
        <v>0.53890817424026716</v>
      </c>
      <c r="AD81" s="12">
        <f t="shared" si="70"/>
        <v>0.53328456989974504</v>
      </c>
      <c r="AE81" s="12">
        <f t="shared" si="71"/>
        <v>0.66698530652711274</v>
      </c>
      <c r="AF81" s="12">
        <f t="shared" si="72"/>
        <v>0.89276229023606668</v>
      </c>
      <c r="AG81" s="13">
        <f t="shared" si="73"/>
        <v>1.922674450389565</v>
      </c>
      <c r="AH81" s="51">
        <f t="shared" si="74"/>
        <v>-0.31216459585172696</v>
      </c>
      <c r="AI81" s="51">
        <f t="shared" si="75"/>
        <v>-0.11630386767890555</v>
      </c>
      <c r="AJ81" s="51">
        <f t="shared" si="76"/>
        <v>-6.093446464979313E-2</v>
      </c>
      <c r="AK81" s="51">
        <f t="shared" si="77"/>
        <v>-2.0045721624923796E-2</v>
      </c>
      <c r="AL81" s="51">
        <f t="shared" si="78"/>
        <v>-3.7740245963597818E-3</v>
      </c>
      <c r="AM81" s="55">
        <f t="shared" si="79"/>
        <v>1.3160186124445472E-2</v>
      </c>
    </row>
    <row r="82" spans="1:39" x14ac:dyDescent="0.25">
      <c r="A82" t="s">
        <v>21</v>
      </c>
      <c r="B82" s="45">
        <v>5</v>
      </c>
      <c r="C82" s="49" t="str">
        <f t="shared" si="80"/>
        <v>RSLN2_5</v>
      </c>
      <c r="D82" s="1">
        <v>0.82438623815798695</v>
      </c>
      <c r="E82" s="1">
        <v>0.86692492980460101</v>
      </c>
      <c r="F82" s="1">
        <v>1.09338800635759</v>
      </c>
      <c r="G82" s="1">
        <v>2.0618181510907698</v>
      </c>
      <c r="H82" s="1">
        <v>4.2572834049555102</v>
      </c>
      <c r="I82" s="18">
        <v>19.555708328904501</v>
      </c>
      <c r="J82" s="51">
        <f t="shared" si="81"/>
        <v>-0.17561376184201305</v>
      </c>
      <c r="K82" s="51">
        <f t="shared" si="52"/>
        <v>-2.815658037678348E-2</v>
      </c>
      <c r="L82" s="51">
        <f t="shared" si="53"/>
        <v>8.9680883145510926E-3</v>
      </c>
      <c r="M82" s="51">
        <f t="shared" si="54"/>
        <v>3.684184914287103E-2</v>
      </c>
      <c r="N82" s="51">
        <f t="shared" si="55"/>
        <v>4.9472554189659013E-2</v>
      </c>
      <c r="O82" s="55">
        <f t="shared" si="56"/>
        <v>6.1268981640003828E-2</v>
      </c>
      <c r="P82" s="12">
        <f t="shared" si="57"/>
        <v>0.80088467769249161</v>
      </c>
      <c r="Q82" s="12">
        <f t="shared" si="58"/>
        <v>0.75020119250077322</v>
      </c>
      <c r="R82" s="12">
        <f t="shared" si="59"/>
        <v>0.81877923891708526</v>
      </c>
      <c r="S82" s="12">
        <f t="shared" si="60"/>
        <v>1.1562064595629413</v>
      </c>
      <c r="T82" s="12">
        <f t="shared" si="61"/>
        <v>1.7877636846105189</v>
      </c>
      <c r="U82" s="13">
        <f t="shared" si="62"/>
        <v>4.6050689083334717</v>
      </c>
      <c r="V82" s="51">
        <f t="shared" si="82"/>
        <v>-0.19911532230750839</v>
      </c>
      <c r="W82" s="51">
        <f t="shared" si="63"/>
        <v>-5.5861842585311239E-2</v>
      </c>
      <c r="X82" s="51">
        <f t="shared" si="64"/>
        <v>-1.9795522039089186E-2</v>
      </c>
      <c r="Y82" s="51">
        <f t="shared" si="65"/>
        <v>7.283615049548553E-3</v>
      </c>
      <c r="Z82" s="51">
        <f t="shared" si="66"/>
        <v>1.9554244606670323E-2</v>
      </c>
      <c r="AA82" s="55">
        <f t="shared" si="67"/>
        <v>3.1014380110147455E-2</v>
      </c>
      <c r="AB82" s="12">
        <f t="shared" si="68"/>
        <v>0.80088467769249161</v>
      </c>
      <c r="AC82" s="12">
        <f t="shared" si="69"/>
        <v>0.75020119250077322</v>
      </c>
      <c r="AD82" s="12">
        <f t="shared" si="70"/>
        <v>0.81877923891708526</v>
      </c>
      <c r="AE82" s="12">
        <f t="shared" si="71"/>
        <v>1.1562064595629413</v>
      </c>
      <c r="AF82" s="12">
        <f t="shared" si="72"/>
        <v>1.7877636846105189</v>
      </c>
      <c r="AG82" s="13">
        <f t="shared" si="73"/>
        <v>4.6050689083334717</v>
      </c>
      <c r="AH82" s="51">
        <f t="shared" si="74"/>
        <v>-0.19911532230750839</v>
      </c>
      <c r="AI82" s="51">
        <f t="shared" si="75"/>
        <v>-5.5861842585311239E-2</v>
      </c>
      <c r="AJ82" s="51">
        <f t="shared" si="76"/>
        <v>-1.9795522039089186E-2</v>
      </c>
      <c r="AK82" s="51">
        <f t="shared" si="77"/>
        <v>7.283615049548553E-3</v>
      </c>
      <c r="AL82" s="51">
        <f t="shared" si="78"/>
        <v>1.9554244606670323E-2</v>
      </c>
      <c r="AM82" s="55">
        <f t="shared" si="79"/>
        <v>3.1014380110147455E-2</v>
      </c>
    </row>
    <row r="83" spans="1:39" x14ac:dyDescent="0.25">
      <c r="A83" t="s">
        <v>21</v>
      </c>
      <c r="B83" s="45">
        <v>10</v>
      </c>
      <c r="C83" s="49" t="str">
        <f t="shared" si="80"/>
        <v>RSLN2_10</v>
      </c>
      <c r="D83" s="1">
        <v>0.89326124818772001</v>
      </c>
      <c r="E83" s="1">
        <v>1.01062495646645</v>
      </c>
      <c r="F83" s="1">
        <v>1.3491173010297901</v>
      </c>
      <c r="G83" s="1">
        <v>2.7464589639213899</v>
      </c>
      <c r="H83" s="1">
        <v>5.9199472745198296</v>
      </c>
      <c r="I83" s="18">
        <v>30.961976496422398</v>
      </c>
      <c r="J83" s="51">
        <f t="shared" si="81"/>
        <v>-0.10673875181227999</v>
      </c>
      <c r="K83" s="51">
        <f t="shared" si="52"/>
        <v>2.116017266035275E-3</v>
      </c>
      <c r="L83" s="51">
        <f t="shared" si="53"/>
        <v>3.0397914866939102E-2</v>
      </c>
      <c r="M83" s="51">
        <f t="shared" si="54"/>
        <v>5.1813294257540221E-2</v>
      </c>
      <c r="N83" s="51">
        <f t="shared" si="55"/>
        <v>6.1069736642950012E-2</v>
      </c>
      <c r="O83" s="55">
        <f t="shared" si="56"/>
        <v>7.1066839205602639E-2</v>
      </c>
      <c r="P83" s="12">
        <f t="shared" si="57"/>
        <v>0.8677962024796857</v>
      </c>
      <c r="Q83" s="12">
        <f t="shared" si="58"/>
        <v>0.87455328765670592</v>
      </c>
      <c r="R83" s="12">
        <f t="shared" si="59"/>
        <v>1.0102810992292679</v>
      </c>
      <c r="S83" s="12">
        <f t="shared" si="60"/>
        <v>1.5401327189454239</v>
      </c>
      <c r="T83" s="12">
        <f t="shared" si="61"/>
        <v>2.4859671639140428</v>
      </c>
      <c r="U83" s="13">
        <f t="shared" si="62"/>
        <v>7.2910698454978364</v>
      </c>
      <c r="V83" s="51">
        <f t="shared" si="82"/>
        <v>-0.1322037975203143</v>
      </c>
      <c r="W83" s="51">
        <f t="shared" si="63"/>
        <v>-2.6452254598670066E-2</v>
      </c>
      <c r="X83" s="51">
        <f t="shared" si="64"/>
        <v>1.0233841204361216E-3</v>
      </c>
      <c r="Y83" s="51">
        <f t="shared" si="65"/>
        <v>2.1828254977119599E-2</v>
      </c>
      <c r="Z83" s="51">
        <f t="shared" si="66"/>
        <v>3.0820815179219085E-2</v>
      </c>
      <c r="AA83" s="55">
        <f t="shared" si="67"/>
        <v>4.0532920856332977E-2</v>
      </c>
      <c r="AB83" s="12">
        <f t="shared" si="68"/>
        <v>0.8677962024796857</v>
      </c>
      <c r="AC83" s="12">
        <f t="shared" si="69"/>
        <v>0.87455328765670592</v>
      </c>
      <c r="AD83" s="12">
        <f t="shared" si="70"/>
        <v>1.0102810992292679</v>
      </c>
      <c r="AE83" s="12">
        <f t="shared" si="71"/>
        <v>1.5401327189454239</v>
      </c>
      <c r="AF83" s="12">
        <f t="shared" si="72"/>
        <v>2.4859671639140428</v>
      </c>
      <c r="AG83" s="13">
        <f t="shared" si="73"/>
        <v>7.2910698454978364</v>
      </c>
      <c r="AH83" s="51">
        <f t="shared" si="74"/>
        <v>-0.1322037975203143</v>
      </c>
      <c r="AI83" s="51">
        <f t="shared" si="75"/>
        <v>-2.6452254598670066E-2</v>
      </c>
      <c r="AJ83" s="51">
        <f t="shared" si="76"/>
        <v>1.0233841204361216E-3</v>
      </c>
      <c r="AK83" s="51">
        <f t="shared" si="77"/>
        <v>2.1828254977119599E-2</v>
      </c>
      <c r="AL83" s="51">
        <f t="shared" si="78"/>
        <v>3.0820815179219085E-2</v>
      </c>
      <c r="AM83" s="55">
        <f t="shared" si="79"/>
        <v>4.0532920856332977E-2</v>
      </c>
    </row>
    <row r="84" spans="1:39" x14ac:dyDescent="0.25">
      <c r="A84" t="s">
        <v>21</v>
      </c>
      <c r="B84" s="45">
        <v>15</v>
      </c>
      <c r="C84" s="49" t="str">
        <f t="shared" si="80"/>
        <v>RSLN2_15</v>
      </c>
      <c r="D84" s="1">
        <v>0.94286755712478998</v>
      </c>
      <c r="E84" s="1">
        <v>1.1177740857151299</v>
      </c>
      <c r="F84" s="1">
        <v>1.54458115507208</v>
      </c>
      <c r="G84" s="1">
        <v>3.3481457987315801</v>
      </c>
      <c r="H84" s="1">
        <v>7.4885545801681301</v>
      </c>
      <c r="I84" s="18">
        <v>41.497464117625498</v>
      </c>
      <c r="J84" s="51">
        <f t="shared" si="81"/>
        <v>-5.7132442875210021E-2</v>
      </c>
      <c r="K84" s="51">
        <f t="shared" si="52"/>
        <v>2.2517636153905674E-2</v>
      </c>
      <c r="L84" s="51">
        <f t="shared" si="53"/>
        <v>4.4434173131467913E-2</v>
      </c>
      <c r="M84" s="51">
        <f t="shared" si="54"/>
        <v>6.228296741012973E-2</v>
      </c>
      <c r="N84" s="51">
        <f t="shared" si="55"/>
        <v>6.9415809163296149E-2</v>
      </c>
      <c r="O84" s="55">
        <f t="shared" si="56"/>
        <v>7.7358968143607765E-2</v>
      </c>
      <c r="P84" s="12">
        <f t="shared" si="57"/>
        <v>0.91598833731365625</v>
      </c>
      <c r="Q84" s="12">
        <f t="shared" si="58"/>
        <v>0.96727573890274066</v>
      </c>
      <c r="R84" s="12">
        <f t="shared" si="59"/>
        <v>1.1566534251720906</v>
      </c>
      <c r="S84" s="12">
        <f t="shared" si="60"/>
        <v>1.8775408481121441</v>
      </c>
      <c r="T84" s="12">
        <f t="shared" si="61"/>
        <v>3.1446734114681894</v>
      </c>
      <c r="U84" s="13">
        <f t="shared" si="62"/>
        <v>9.7720153404162726</v>
      </c>
      <c r="V84" s="51">
        <f t="shared" si="82"/>
        <v>-8.4011662686343747E-2</v>
      </c>
      <c r="W84" s="51">
        <f t="shared" si="63"/>
        <v>-6.6322440124599868E-3</v>
      </c>
      <c r="X84" s="51">
        <f t="shared" si="64"/>
        <v>1.465949745647821E-2</v>
      </c>
      <c r="Y84" s="51">
        <f t="shared" si="65"/>
        <v>3.1999459226104587E-2</v>
      </c>
      <c r="Z84" s="51">
        <f t="shared" si="66"/>
        <v>3.8928958293532823E-2</v>
      </c>
      <c r="AA84" s="55">
        <f t="shared" si="67"/>
        <v>4.664567410628262E-2</v>
      </c>
      <c r="AB84" s="12">
        <f t="shared" si="68"/>
        <v>0.91598833731365625</v>
      </c>
      <c r="AC84" s="12">
        <f t="shared" si="69"/>
        <v>0.96727573890274066</v>
      </c>
      <c r="AD84" s="12">
        <f t="shared" si="70"/>
        <v>1.1566534251720906</v>
      </c>
      <c r="AE84" s="12">
        <f t="shared" si="71"/>
        <v>1.8775408481121441</v>
      </c>
      <c r="AF84" s="12">
        <f t="shared" si="72"/>
        <v>3.1446734114681894</v>
      </c>
      <c r="AG84" s="13">
        <f t="shared" si="73"/>
        <v>9.7720153404162726</v>
      </c>
      <c r="AH84" s="51">
        <f t="shared" si="74"/>
        <v>-8.4011662686343747E-2</v>
      </c>
      <c r="AI84" s="51">
        <f t="shared" si="75"/>
        <v>-6.6322440124599868E-3</v>
      </c>
      <c r="AJ84" s="51">
        <f t="shared" si="76"/>
        <v>1.465949745647821E-2</v>
      </c>
      <c r="AK84" s="51">
        <f t="shared" si="77"/>
        <v>3.1999459226104587E-2</v>
      </c>
      <c r="AL84" s="51">
        <f t="shared" si="78"/>
        <v>3.8928958293532823E-2</v>
      </c>
      <c r="AM84" s="55">
        <f t="shared" si="79"/>
        <v>4.664567410628262E-2</v>
      </c>
    </row>
    <row r="85" spans="1:39" x14ac:dyDescent="0.25">
      <c r="A85" t="s">
        <v>21</v>
      </c>
      <c r="B85" s="45">
        <v>25</v>
      </c>
      <c r="C85" s="49" t="str">
        <f t="shared" si="80"/>
        <v>RSLN2_25</v>
      </c>
      <c r="D85" s="1">
        <v>1.0087905822245899</v>
      </c>
      <c r="E85" s="1">
        <v>1.29403474903514</v>
      </c>
      <c r="F85" s="1">
        <v>1.90395489277179</v>
      </c>
      <c r="G85" s="1">
        <v>4.4445268892540302</v>
      </c>
      <c r="H85" s="1">
        <v>10.672948364633401</v>
      </c>
      <c r="I85" s="18">
        <v>64.990924431943796</v>
      </c>
      <c r="J85" s="51">
        <f t="shared" si="81"/>
        <v>8.790582224589949E-3</v>
      </c>
      <c r="K85" s="51">
        <f t="shared" si="52"/>
        <v>5.2904999240807271E-2</v>
      </c>
      <c r="L85" s="51">
        <f t="shared" si="53"/>
        <v>6.6511801530334091E-2</v>
      </c>
      <c r="M85" s="51">
        <f t="shared" si="54"/>
        <v>7.7435490216042124E-2</v>
      </c>
      <c r="N85" s="51">
        <f t="shared" si="55"/>
        <v>8.2121801725241195E-2</v>
      </c>
      <c r="O85" s="55">
        <f t="shared" si="56"/>
        <v>8.706885774083517E-2</v>
      </c>
      <c r="P85" s="12">
        <f t="shared" si="57"/>
        <v>0.98003203220543011</v>
      </c>
      <c r="Q85" s="12">
        <f t="shared" si="58"/>
        <v>1.1198044703621679</v>
      </c>
      <c r="R85" s="12">
        <f t="shared" si="59"/>
        <v>1.4257690124381208</v>
      </c>
      <c r="S85" s="12">
        <f t="shared" si="60"/>
        <v>2.492358841800915</v>
      </c>
      <c r="T85" s="12">
        <f t="shared" si="61"/>
        <v>4.4818978862916969</v>
      </c>
      <c r="U85" s="13">
        <f t="shared" si="62"/>
        <v>15.304364351918133</v>
      </c>
      <c r="V85" s="51">
        <f t="shared" si="82"/>
        <v>-1.9967967794569885E-2</v>
      </c>
      <c r="W85" s="51">
        <f t="shared" si="63"/>
        <v>2.2888837690888231E-2</v>
      </c>
      <c r="X85" s="51">
        <f t="shared" si="64"/>
        <v>3.6107737960769715E-2</v>
      </c>
      <c r="Y85" s="51">
        <f t="shared" si="65"/>
        <v>4.6720014691412626E-2</v>
      </c>
      <c r="Z85" s="51">
        <f t="shared" si="66"/>
        <v>5.1272729073202683E-2</v>
      </c>
      <c r="AA85" s="55">
        <f t="shared" si="67"/>
        <v>5.6078754670413344E-2</v>
      </c>
      <c r="AB85" s="12">
        <f t="shared" si="68"/>
        <v>0.98003203220543011</v>
      </c>
      <c r="AC85" s="12">
        <f t="shared" si="69"/>
        <v>1.1198044703621679</v>
      </c>
      <c r="AD85" s="12">
        <f t="shared" si="70"/>
        <v>1.4257690124381208</v>
      </c>
      <c r="AE85" s="12">
        <f t="shared" si="71"/>
        <v>2.492358841800915</v>
      </c>
      <c r="AF85" s="12">
        <f t="shared" si="72"/>
        <v>4.4818978862916969</v>
      </c>
      <c r="AG85" s="13">
        <f t="shared" si="73"/>
        <v>15.304364351918133</v>
      </c>
      <c r="AH85" s="51">
        <f t="shared" si="74"/>
        <v>-1.9967967794569885E-2</v>
      </c>
      <c r="AI85" s="51">
        <f t="shared" si="75"/>
        <v>2.2888837690888231E-2</v>
      </c>
      <c r="AJ85" s="51">
        <f t="shared" si="76"/>
        <v>3.6107737960769715E-2</v>
      </c>
      <c r="AK85" s="51">
        <f t="shared" si="77"/>
        <v>4.6720014691412626E-2</v>
      </c>
      <c r="AL85" s="51">
        <f t="shared" si="78"/>
        <v>5.1272729073202683E-2</v>
      </c>
      <c r="AM85" s="55">
        <f t="shared" si="79"/>
        <v>5.6078754670413344E-2</v>
      </c>
    </row>
    <row r="86" spans="1:39" x14ac:dyDescent="0.25">
      <c r="A86" t="s">
        <v>21</v>
      </c>
      <c r="B86" s="45">
        <v>30</v>
      </c>
      <c r="C86" s="49" t="str">
        <f t="shared" si="80"/>
        <v>RSLN2_30</v>
      </c>
      <c r="D86" s="1">
        <v>1.03822927688176</v>
      </c>
      <c r="E86" s="1">
        <v>1.3780263455178601</v>
      </c>
      <c r="F86" s="1">
        <v>2.0797870442181199</v>
      </c>
      <c r="G86" s="1">
        <v>5.00166229151972</v>
      </c>
      <c r="H86" s="1">
        <v>12.340444248998701</v>
      </c>
      <c r="I86" s="18">
        <v>77.539886595561299</v>
      </c>
      <c r="J86" s="51">
        <f t="shared" si="81"/>
        <v>3.8229276881760033E-2</v>
      </c>
      <c r="K86" s="51">
        <f t="shared" si="52"/>
        <v>6.6231488344700828E-2</v>
      </c>
      <c r="L86" s="51">
        <f t="shared" si="53"/>
        <v>7.5974271908947566E-2</v>
      </c>
      <c r="M86" s="51">
        <f t="shared" si="54"/>
        <v>8.3816399778628758E-2</v>
      </c>
      <c r="N86" s="51">
        <f t="shared" si="55"/>
        <v>8.7370867011155484E-2</v>
      </c>
      <c r="O86" s="55">
        <f t="shared" si="56"/>
        <v>9.0913969906881276E-2</v>
      </c>
      <c r="P86" s="12">
        <f t="shared" si="57"/>
        <v>1.0086314900698359</v>
      </c>
      <c r="Q86" s="12">
        <f t="shared" si="58"/>
        <v>1.1924873448246458</v>
      </c>
      <c r="R86" s="12">
        <f t="shared" si="59"/>
        <v>1.5574402163485974</v>
      </c>
      <c r="S86" s="12">
        <f t="shared" si="60"/>
        <v>2.8047838491227317</v>
      </c>
      <c r="T86" s="12">
        <f t="shared" si="61"/>
        <v>5.1821304765946525</v>
      </c>
      <c r="U86" s="13">
        <f t="shared" si="62"/>
        <v>18.25945217178057</v>
      </c>
      <c r="V86" s="51">
        <f t="shared" si="82"/>
        <v>8.6314900698358787E-3</v>
      </c>
      <c r="W86" s="51">
        <f t="shared" si="63"/>
        <v>3.5835415929011294E-2</v>
      </c>
      <c r="X86" s="51">
        <f t="shared" si="64"/>
        <v>4.5300452720641982E-2</v>
      </c>
      <c r="Y86" s="51">
        <f t="shared" si="65"/>
        <v>5.2919017612465646E-2</v>
      </c>
      <c r="Z86" s="51">
        <f t="shared" si="66"/>
        <v>5.6372154275992958E-2</v>
      </c>
      <c r="AA86" s="55">
        <f t="shared" si="67"/>
        <v>5.9814250576648131E-2</v>
      </c>
      <c r="AB86" s="12">
        <f t="shared" si="68"/>
        <v>1.0086314900698359</v>
      </c>
      <c r="AC86" s="12">
        <f t="shared" si="69"/>
        <v>1.1924873448246458</v>
      </c>
      <c r="AD86" s="12">
        <f t="shared" si="70"/>
        <v>1.5574402163485974</v>
      </c>
      <c r="AE86" s="12">
        <f t="shared" si="71"/>
        <v>2.8047838491227317</v>
      </c>
      <c r="AF86" s="12">
        <f t="shared" si="72"/>
        <v>5.1821304765946525</v>
      </c>
      <c r="AG86" s="13">
        <f t="shared" si="73"/>
        <v>18.25945217178057</v>
      </c>
      <c r="AH86" s="51">
        <f t="shared" si="74"/>
        <v>8.6314900698358787E-3</v>
      </c>
      <c r="AI86" s="51">
        <f t="shared" si="75"/>
        <v>3.5835415929011294E-2</v>
      </c>
      <c r="AJ86" s="51">
        <f t="shared" si="76"/>
        <v>4.5300452720641982E-2</v>
      </c>
      <c r="AK86" s="51">
        <f t="shared" si="77"/>
        <v>5.2919017612465646E-2</v>
      </c>
      <c r="AL86" s="51">
        <f t="shared" si="78"/>
        <v>5.6372154275992958E-2</v>
      </c>
      <c r="AM86" s="55">
        <f t="shared" si="79"/>
        <v>5.9814250576648131E-2</v>
      </c>
    </row>
    <row r="87" spans="1:39" x14ac:dyDescent="0.25">
      <c r="A87" t="s">
        <v>21</v>
      </c>
      <c r="B87" s="45">
        <v>50</v>
      </c>
      <c r="C87" s="49" t="str">
        <f t="shared" si="80"/>
        <v>RSLN2_50</v>
      </c>
      <c r="D87" s="1">
        <v>1.1237342731716</v>
      </c>
      <c r="E87" s="1">
        <v>1.6792471055349101</v>
      </c>
      <c r="F87" s="1">
        <v>2.7484066226778499</v>
      </c>
      <c r="G87" s="1">
        <v>7.4455867093352897</v>
      </c>
      <c r="H87" s="1">
        <v>19.882881679772201</v>
      </c>
      <c r="I87" s="18">
        <v>144.56254779837499</v>
      </c>
      <c r="J87" s="51">
        <f t="shared" si="81"/>
        <v>0.12373427317160002</v>
      </c>
      <c r="K87" s="51">
        <f t="shared" si="52"/>
        <v>0.10923335807228329</v>
      </c>
      <c r="L87" s="51">
        <f t="shared" si="53"/>
        <v>0.10638963530842127</v>
      </c>
      <c r="M87" s="51">
        <f t="shared" si="54"/>
        <v>0.10559214961702179</v>
      </c>
      <c r="N87" s="51">
        <f t="shared" si="55"/>
        <v>0.10479740192024845</v>
      </c>
      <c r="O87" s="55">
        <f t="shared" si="56"/>
        <v>0.10459002211341817</v>
      </c>
      <c r="P87" s="12">
        <f t="shared" si="57"/>
        <v>1.0916989143243909</v>
      </c>
      <c r="Q87" s="12">
        <f t="shared" si="58"/>
        <v>1.4531514065003364</v>
      </c>
      <c r="R87" s="12">
        <f t="shared" si="59"/>
        <v>2.0581333155897803</v>
      </c>
      <c r="S87" s="12">
        <f t="shared" si="60"/>
        <v>4.1752641686732623</v>
      </c>
      <c r="T87" s="12">
        <f t="shared" si="61"/>
        <v>8.3494309472394637</v>
      </c>
      <c r="U87" s="13">
        <f t="shared" si="62"/>
        <v>34.042259322910517</v>
      </c>
      <c r="V87" s="51">
        <f t="shared" si="82"/>
        <v>9.1698914324390923E-2</v>
      </c>
      <c r="W87" s="51">
        <f t="shared" si="63"/>
        <v>7.7611390566701965E-2</v>
      </c>
      <c r="X87" s="51">
        <f t="shared" si="64"/>
        <v>7.4848736505092273E-2</v>
      </c>
      <c r="Y87" s="51">
        <f t="shared" si="65"/>
        <v>7.407398549475519E-2</v>
      </c>
      <c r="Z87" s="51">
        <f t="shared" si="66"/>
        <v>7.3301894424434355E-2</v>
      </c>
      <c r="AA87" s="55">
        <f t="shared" si="67"/>
        <v>7.3100426590468226E-2</v>
      </c>
      <c r="AB87" s="12">
        <f t="shared" si="68"/>
        <v>1.0916989143243909</v>
      </c>
      <c r="AC87" s="12">
        <f t="shared" si="69"/>
        <v>1.4531514065003364</v>
      </c>
      <c r="AD87" s="12">
        <f t="shared" si="70"/>
        <v>2.0581333155897803</v>
      </c>
      <c r="AE87" s="12">
        <f t="shared" si="71"/>
        <v>4.1752641686732623</v>
      </c>
      <c r="AF87" s="12">
        <f t="shared" si="72"/>
        <v>8.3494309472394637</v>
      </c>
      <c r="AG87" s="13">
        <f t="shared" si="73"/>
        <v>34.042259322910517</v>
      </c>
      <c r="AH87" s="51">
        <f t="shared" si="74"/>
        <v>9.1698914324390923E-2</v>
      </c>
      <c r="AI87" s="51">
        <f t="shared" si="75"/>
        <v>7.7611390566701965E-2</v>
      </c>
      <c r="AJ87" s="51">
        <f t="shared" si="76"/>
        <v>7.4848736505092273E-2</v>
      </c>
      <c r="AK87" s="51">
        <f t="shared" si="77"/>
        <v>7.407398549475519E-2</v>
      </c>
      <c r="AL87" s="51">
        <f t="shared" si="78"/>
        <v>7.3301894424434355E-2</v>
      </c>
      <c r="AM87" s="55">
        <f t="shared" si="79"/>
        <v>7.3100426590468226E-2</v>
      </c>
    </row>
    <row r="88" spans="1:39" x14ac:dyDescent="0.25">
      <c r="A88" t="s">
        <v>21</v>
      </c>
      <c r="B88" s="45">
        <v>70</v>
      </c>
      <c r="C88" s="49" t="str">
        <f t="shared" si="80"/>
        <v>RSLN2_70</v>
      </c>
      <c r="D88" s="1">
        <v>1.2070429126206801</v>
      </c>
      <c r="E88" s="1">
        <v>2.0066205840921199</v>
      </c>
      <c r="F88" s="1">
        <v>3.6066300892742902</v>
      </c>
      <c r="G88" s="1">
        <v>10.9470692296184</v>
      </c>
      <c r="H88" s="1">
        <v>32.156663375965401</v>
      </c>
      <c r="I88" s="18">
        <v>266.28467349499903</v>
      </c>
      <c r="J88" s="51">
        <f t="shared" si="81"/>
        <v>0.20704291262068009</v>
      </c>
      <c r="K88" s="51">
        <f t="shared" si="52"/>
        <v>0.14945785540006229</v>
      </c>
      <c r="L88" s="51">
        <f t="shared" si="53"/>
        <v>0.13686830839507613</v>
      </c>
      <c r="M88" s="51">
        <f t="shared" si="54"/>
        <v>0.12710634135613885</v>
      </c>
      <c r="N88" s="51">
        <f t="shared" si="55"/>
        <v>0.12264479197506684</v>
      </c>
      <c r="O88" s="55">
        <f t="shared" si="56"/>
        <v>0.11816764998284257</v>
      </c>
      <c r="P88" s="12">
        <f t="shared" si="57"/>
        <v>1.1726325953660073</v>
      </c>
      <c r="Q88" s="12">
        <f t="shared" si="58"/>
        <v>1.7364469555879611</v>
      </c>
      <c r="R88" s="12">
        <f t="shared" si="59"/>
        <v>2.7008105287243107</v>
      </c>
      <c r="S88" s="12">
        <f t="shared" si="60"/>
        <v>6.1387917018149718</v>
      </c>
      <c r="T88" s="12">
        <f t="shared" si="61"/>
        <v>13.503567776314577</v>
      </c>
      <c r="U88" s="13">
        <f t="shared" si="62"/>
        <v>62.705950101795388</v>
      </c>
      <c r="V88" s="51">
        <f t="shared" si="82"/>
        <v>0.17263259536600728</v>
      </c>
      <c r="W88" s="51">
        <f t="shared" si="63"/>
        <v>0.11668916999407641</v>
      </c>
      <c r="X88" s="51">
        <f t="shared" si="64"/>
        <v>0.1044585251474186</v>
      </c>
      <c r="Y88" s="51">
        <f t="shared" si="65"/>
        <v>9.497485176260656E-2</v>
      </c>
      <c r="Z88" s="51">
        <f t="shared" si="66"/>
        <v>9.0640492001758499E-2</v>
      </c>
      <c r="AA88" s="55">
        <f t="shared" si="67"/>
        <v>8.6290984143114535E-2</v>
      </c>
      <c r="AB88" s="12">
        <f t="shared" si="68"/>
        <v>1.1726325953660073</v>
      </c>
      <c r="AC88" s="12">
        <f t="shared" si="69"/>
        <v>1.7364469555879611</v>
      </c>
      <c r="AD88" s="12">
        <f t="shared" si="70"/>
        <v>2.7008105287243107</v>
      </c>
      <c r="AE88" s="12">
        <f t="shared" si="71"/>
        <v>6.1387917018149718</v>
      </c>
      <c r="AF88" s="12">
        <f t="shared" si="72"/>
        <v>13.503567776314577</v>
      </c>
      <c r="AG88" s="13">
        <f t="shared" si="73"/>
        <v>62.705950101795388</v>
      </c>
      <c r="AH88" s="51">
        <f t="shared" si="74"/>
        <v>0.17263259536600728</v>
      </c>
      <c r="AI88" s="51">
        <f t="shared" si="75"/>
        <v>0.11668916999407641</v>
      </c>
      <c r="AJ88" s="51">
        <f t="shared" si="76"/>
        <v>0.1044585251474186</v>
      </c>
      <c r="AK88" s="51">
        <f t="shared" si="77"/>
        <v>9.497485176260656E-2</v>
      </c>
      <c r="AL88" s="51">
        <f t="shared" si="78"/>
        <v>9.0640492001758499E-2</v>
      </c>
      <c r="AM88" s="55">
        <f t="shared" si="79"/>
        <v>8.6290984143114535E-2</v>
      </c>
    </row>
    <row r="89" spans="1:39" x14ac:dyDescent="0.25">
      <c r="A89" t="s">
        <v>21</v>
      </c>
      <c r="B89" s="45">
        <v>75</v>
      </c>
      <c r="C89" s="49" t="str">
        <f t="shared" si="80"/>
        <v>RSLN2_75</v>
      </c>
      <c r="D89" s="1">
        <v>1.2307844806019399</v>
      </c>
      <c r="E89" s="1">
        <v>2.1177663166783298</v>
      </c>
      <c r="F89" s="1">
        <v>3.8703687700073099</v>
      </c>
      <c r="G89" s="1">
        <v>12.1175107254721</v>
      </c>
      <c r="H89" s="1">
        <v>36.972543996842603</v>
      </c>
      <c r="I89" s="18">
        <v>314.72230874152399</v>
      </c>
      <c r="J89" s="51">
        <f t="shared" si="81"/>
        <v>0.2307844806019399</v>
      </c>
      <c r="K89" s="51">
        <f t="shared" si="52"/>
        <v>0.16191834143108363</v>
      </c>
      <c r="L89" s="51">
        <f t="shared" si="53"/>
        <v>0.14492024457936381</v>
      </c>
      <c r="M89" s="51">
        <f t="shared" si="54"/>
        <v>0.13284546554092058</v>
      </c>
      <c r="N89" s="51">
        <f t="shared" si="55"/>
        <v>0.1278793477059863</v>
      </c>
      <c r="O89" s="55">
        <f t="shared" si="56"/>
        <v>0.12191137302795707</v>
      </c>
      <c r="P89" s="12">
        <f t="shared" si="57"/>
        <v>1.1956973399486817</v>
      </c>
      <c r="Q89" s="12">
        <f t="shared" si="58"/>
        <v>1.8326279030505523</v>
      </c>
      <c r="R89" s="12">
        <f t="shared" si="59"/>
        <v>2.8983101857792226</v>
      </c>
      <c r="S89" s="12">
        <f t="shared" si="60"/>
        <v>6.7951405739648427</v>
      </c>
      <c r="T89" s="12">
        <f t="shared" si="61"/>
        <v>15.525903539398172</v>
      </c>
      <c r="U89" s="13">
        <f t="shared" si="62"/>
        <v>74.112269132299417</v>
      </c>
      <c r="V89" s="51">
        <f t="shared" si="82"/>
        <v>0.19569733994868166</v>
      </c>
      <c r="W89" s="51">
        <f t="shared" si="63"/>
        <v>0.12879443313037586</v>
      </c>
      <c r="X89" s="51">
        <f t="shared" si="64"/>
        <v>0.1122809171492094</v>
      </c>
      <c r="Y89" s="51">
        <f t="shared" si="65"/>
        <v>0.10055036529038741</v>
      </c>
      <c r="Z89" s="51">
        <f t="shared" si="66"/>
        <v>9.5725821287201196E-2</v>
      </c>
      <c r="AA89" s="55">
        <f t="shared" si="67"/>
        <v>8.9927981324261053E-2</v>
      </c>
      <c r="AB89" s="12">
        <f t="shared" si="68"/>
        <v>1.1956973399486817</v>
      </c>
      <c r="AC89" s="12">
        <f t="shared" si="69"/>
        <v>1.8326279030505523</v>
      </c>
      <c r="AD89" s="12">
        <f t="shared" si="70"/>
        <v>2.8983101857792226</v>
      </c>
      <c r="AE89" s="12">
        <f t="shared" si="71"/>
        <v>6.7951405739648427</v>
      </c>
      <c r="AF89" s="12">
        <f t="shared" si="72"/>
        <v>15.525903539398172</v>
      </c>
      <c r="AG89" s="13">
        <f t="shared" si="73"/>
        <v>74.112269132299417</v>
      </c>
      <c r="AH89" s="51">
        <f t="shared" si="74"/>
        <v>0.19569733994868166</v>
      </c>
      <c r="AI89" s="51">
        <f t="shared" si="75"/>
        <v>0.12879443313037586</v>
      </c>
      <c r="AJ89" s="51">
        <f t="shared" si="76"/>
        <v>0.1122809171492094</v>
      </c>
      <c r="AK89" s="51">
        <f t="shared" si="77"/>
        <v>0.10055036529038741</v>
      </c>
      <c r="AL89" s="51">
        <f t="shared" si="78"/>
        <v>9.5725821287201196E-2</v>
      </c>
      <c r="AM89" s="55">
        <f t="shared" si="79"/>
        <v>8.9927981324261053E-2</v>
      </c>
    </row>
    <row r="90" spans="1:39" x14ac:dyDescent="0.25">
      <c r="A90" t="s">
        <v>21</v>
      </c>
      <c r="B90" s="45">
        <v>85</v>
      </c>
      <c r="C90" s="49" t="str">
        <f t="shared" si="80"/>
        <v>RSLN2_85</v>
      </c>
      <c r="D90" s="1">
        <v>1.28750968861513</v>
      </c>
      <c r="E90" s="1">
        <v>2.3831027735830799</v>
      </c>
      <c r="F90" s="1">
        <v>4.6168673605749104</v>
      </c>
      <c r="G90" s="1">
        <v>15.8694982441226</v>
      </c>
      <c r="H90" s="1">
        <v>51.283679972363799</v>
      </c>
      <c r="I90" s="18">
        <v>478.91239565098101</v>
      </c>
      <c r="J90" s="51">
        <f t="shared" si="81"/>
        <v>0.28750968861513004</v>
      </c>
      <c r="K90" s="51">
        <f t="shared" si="52"/>
        <v>0.18967560009803819</v>
      </c>
      <c r="L90" s="51">
        <f t="shared" si="53"/>
        <v>0.16529193249920526</v>
      </c>
      <c r="M90" s="51">
        <f t="shared" si="54"/>
        <v>0.14822807052533293</v>
      </c>
      <c r="N90" s="51">
        <f t="shared" si="55"/>
        <v>0.14024796557076846</v>
      </c>
      <c r="O90" s="55">
        <f t="shared" si="56"/>
        <v>0.13137120610645536</v>
      </c>
      <c r="P90" s="12">
        <f t="shared" si="57"/>
        <v>1.2508054286501538</v>
      </c>
      <c r="Q90" s="12">
        <f t="shared" si="58"/>
        <v>2.0622391641187274</v>
      </c>
      <c r="R90" s="12">
        <f t="shared" si="59"/>
        <v>3.4573226719997083</v>
      </c>
      <c r="S90" s="12">
        <f t="shared" si="60"/>
        <v>8.8991438794785989</v>
      </c>
      <c r="T90" s="12">
        <f t="shared" si="61"/>
        <v>21.535587826044175</v>
      </c>
      <c r="U90" s="13">
        <f t="shared" si="62"/>
        <v>112.7765124093246</v>
      </c>
      <c r="V90" s="51">
        <f t="shared" si="82"/>
        <v>0.25080542865015376</v>
      </c>
      <c r="W90" s="51">
        <f t="shared" si="63"/>
        <v>0.15576038929527081</v>
      </c>
      <c r="X90" s="51">
        <f t="shared" si="64"/>
        <v>0.13207185003788724</v>
      </c>
      <c r="Y90" s="51">
        <f t="shared" si="65"/>
        <v>0.11549444376328744</v>
      </c>
      <c r="Z90" s="51">
        <f t="shared" si="66"/>
        <v>0.10774183523021819</v>
      </c>
      <c r="AA90" s="55">
        <f t="shared" si="67"/>
        <v>9.9118133968034261E-2</v>
      </c>
      <c r="AB90" s="12">
        <f t="shared" si="68"/>
        <v>1.2508054286501538</v>
      </c>
      <c r="AC90" s="12">
        <f t="shared" si="69"/>
        <v>2.0622391641187274</v>
      </c>
      <c r="AD90" s="12">
        <f t="shared" si="70"/>
        <v>3.4573226719997083</v>
      </c>
      <c r="AE90" s="12">
        <f t="shared" si="71"/>
        <v>8.8991438794785989</v>
      </c>
      <c r="AF90" s="12">
        <f t="shared" si="72"/>
        <v>21.535587826044175</v>
      </c>
      <c r="AG90" s="13">
        <f t="shared" si="73"/>
        <v>112.7765124093246</v>
      </c>
      <c r="AH90" s="51">
        <f t="shared" si="74"/>
        <v>0.25080542865015376</v>
      </c>
      <c r="AI90" s="51">
        <f t="shared" si="75"/>
        <v>0.15576038929527081</v>
      </c>
      <c r="AJ90" s="51">
        <f t="shared" si="76"/>
        <v>0.13207185003788724</v>
      </c>
      <c r="AK90" s="51">
        <f t="shared" si="77"/>
        <v>0.11549444376328744</v>
      </c>
      <c r="AL90" s="51">
        <f t="shared" si="78"/>
        <v>0.10774183523021819</v>
      </c>
      <c r="AM90" s="55">
        <f t="shared" si="79"/>
        <v>9.9118133968034261E-2</v>
      </c>
    </row>
    <row r="91" spans="1:39" x14ac:dyDescent="0.25">
      <c r="A91" t="s">
        <v>21</v>
      </c>
      <c r="B91" s="45">
        <v>90</v>
      </c>
      <c r="C91" s="49" t="str">
        <f t="shared" si="80"/>
        <v>RSLN2_90</v>
      </c>
      <c r="D91" s="1">
        <v>1.3257733957109801</v>
      </c>
      <c r="E91" s="1">
        <v>2.5764603140394602</v>
      </c>
      <c r="F91" s="1">
        <v>5.1294264340474403</v>
      </c>
      <c r="G91" s="1">
        <v>18.901797967851699</v>
      </c>
      <c r="H91" s="1">
        <v>63.1136274265222</v>
      </c>
      <c r="I91" s="18">
        <v>641.94309081364702</v>
      </c>
      <c r="J91" s="51">
        <f t="shared" si="81"/>
        <v>0.32577339571098007</v>
      </c>
      <c r="K91" s="51">
        <f t="shared" si="52"/>
        <v>0.20838323549121252</v>
      </c>
      <c r="L91" s="51">
        <f t="shared" si="53"/>
        <v>0.17762463055982702</v>
      </c>
      <c r="M91" s="51">
        <f t="shared" si="54"/>
        <v>0.15831093376606842</v>
      </c>
      <c r="N91" s="51">
        <f t="shared" si="55"/>
        <v>0.14816447329899174</v>
      </c>
      <c r="O91" s="55">
        <f t="shared" si="56"/>
        <v>0.13802009432048967</v>
      </c>
      <c r="P91" s="12">
        <f t="shared" si="57"/>
        <v>1.287978315952655</v>
      </c>
      <c r="Q91" s="12">
        <f t="shared" si="58"/>
        <v>2.2295628301506731</v>
      </c>
      <c r="R91" s="12">
        <f t="shared" si="59"/>
        <v>3.8411504857654206</v>
      </c>
      <c r="S91" s="12">
        <f t="shared" si="60"/>
        <v>10.59956761764956</v>
      </c>
      <c r="T91" s="12">
        <f t="shared" si="61"/>
        <v>26.503345064093509</v>
      </c>
      <c r="U91" s="13">
        <f t="shared" si="62"/>
        <v>151.16773673986475</v>
      </c>
      <c r="V91" s="51">
        <f t="shared" si="82"/>
        <v>0.287978315952655</v>
      </c>
      <c r="W91" s="51">
        <f t="shared" si="63"/>
        <v>0.17393470838110181</v>
      </c>
      <c r="X91" s="51">
        <f t="shared" si="64"/>
        <v>0.1440529681766729</v>
      </c>
      <c r="Y91" s="51">
        <f t="shared" si="65"/>
        <v>0.12528986525748564</v>
      </c>
      <c r="Z91" s="51">
        <f t="shared" si="66"/>
        <v>0.11543265956340298</v>
      </c>
      <c r="AA91" s="55">
        <f t="shared" si="67"/>
        <v>0.10557747601892564</v>
      </c>
      <c r="AB91" s="12">
        <f t="shared" si="68"/>
        <v>1.287978315952655</v>
      </c>
      <c r="AC91" s="12">
        <f t="shared" si="69"/>
        <v>2.2295628301506731</v>
      </c>
      <c r="AD91" s="12">
        <f t="shared" si="70"/>
        <v>3.8411504857654206</v>
      </c>
      <c r="AE91" s="12">
        <f t="shared" si="71"/>
        <v>10.59956761764956</v>
      </c>
      <c r="AF91" s="12">
        <f t="shared" si="72"/>
        <v>26.503345064093509</v>
      </c>
      <c r="AG91" s="13">
        <f t="shared" si="73"/>
        <v>151.16773673986475</v>
      </c>
      <c r="AH91" s="51">
        <f t="shared" si="74"/>
        <v>0.287978315952655</v>
      </c>
      <c r="AI91" s="51">
        <f t="shared" si="75"/>
        <v>0.17393470838110181</v>
      </c>
      <c r="AJ91" s="51">
        <f t="shared" si="76"/>
        <v>0.1440529681766729</v>
      </c>
      <c r="AK91" s="51">
        <f t="shared" si="77"/>
        <v>0.12528986525748564</v>
      </c>
      <c r="AL91" s="51">
        <f t="shared" si="78"/>
        <v>0.11543265956340298</v>
      </c>
      <c r="AM91" s="55">
        <f t="shared" si="79"/>
        <v>0.10557747601892564</v>
      </c>
    </row>
    <row r="92" spans="1:39" x14ac:dyDescent="0.25">
      <c r="A92" t="s">
        <v>21</v>
      </c>
      <c r="B92" s="45">
        <v>95</v>
      </c>
      <c r="C92" s="49" t="str">
        <f t="shared" si="80"/>
        <v>RSLN2_95</v>
      </c>
      <c r="D92" s="1">
        <v>1.39600442813911</v>
      </c>
      <c r="E92" s="1">
        <v>2.8685504539220399</v>
      </c>
      <c r="F92" s="1">
        <v>6.0984824518977003</v>
      </c>
      <c r="G92" s="1">
        <v>23.9790751995181</v>
      </c>
      <c r="H92" s="1">
        <v>85.847099807988002</v>
      </c>
      <c r="I92" s="18">
        <v>952.43775392022303</v>
      </c>
      <c r="J92" s="51">
        <f t="shared" si="81"/>
        <v>0.39600442813910997</v>
      </c>
      <c r="K92" s="51">
        <f t="shared" si="52"/>
        <v>0.23461769909898278</v>
      </c>
      <c r="L92" s="51">
        <f t="shared" si="53"/>
        <v>0.19818030836481881</v>
      </c>
      <c r="M92" s="51">
        <f t="shared" si="54"/>
        <v>0.17217275148213873</v>
      </c>
      <c r="N92" s="51">
        <f t="shared" si="55"/>
        <v>0.15999874917806789</v>
      </c>
      <c r="O92" s="55">
        <f t="shared" si="56"/>
        <v>0.14703516405581274</v>
      </c>
      <c r="P92" s="12">
        <f t="shared" si="57"/>
        <v>1.3562072057214754</v>
      </c>
      <c r="Q92" s="12">
        <f t="shared" si="58"/>
        <v>2.4823256285477826</v>
      </c>
      <c r="R92" s="12">
        <f t="shared" si="59"/>
        <v>4.5668242119723308</v>
      </c>
      <c r="S92" s="12">
        <f t="shared" si="60"/>
        <v>13.446754082245828</v>
      </c>
      <c r="T92" s="12">
        <f t="shared" si="61"/>
        <v>36.049826348701693</v>
      </c>
      <c r="U92" s="13">
        <f t="shared" si="62"/>
        <v>224.28446026770376</v>
      </c>
      <c r="V92" s="51">
        <f t="shared" si="82"/>
        <v>0.35620720572147535</v>
      </c>
      <c r="W92" s="51">
        <f t="shared" si="63"/>
        <v>0.19942128125001712</v>
      </c>
      <c r="X92" s="51">
        <f t="shared" si="64"/>
        <v>0.16402264577632097</v>
      </c>
      <c r="Y92" s="51">
        <f t="shared" si="65"/>
        <v>0.13875651098725039</v>
      </c>
      <c r="Z92" s="51">
        <f t="shared" si="66"/>
        <v>0.12692956451455228</v>
      </c>
      <c r="AA92" s="55">
        <f t="shared" si="67"/>
        <v>0.11433554461002959</v>
      </c>
      <c r="AB92" s="12">
        <f t="shared" si="68"/>
        <v>1.3562072057214754</v>
      </c>
      <c r="AC92" s="12">
        <f t="shared" si="69"/>
        <v>2.4823256285477826</v>
      </c>
      <c r="AD92" s="12">
        <f t="shared" si="70"/>
        <v>4.5668242119723308</v>
      </c>
      <c r="AE92" s="12">
        <f t="shared" si="71"/>
        <v>13.446754082245828</v>
      </c>
      <c r="AF92" s="12">
        <f t="shared" si="72"/>
        <v>36.049826348701693</v>
      </c>
      <c r="AG92" s="13">
        <f t="shared" si="73"/>
        <v>224.28446026770376</v>
      </c>
      <c r="AH92" s="51">
        <f t="shared" si="74"/>
        <v>0.35620720572147535</v>
      </c>
      <c r="AI92" s="51">
        <f t="shared" si="75"/>
        <v>0.19942128125001712</v>
      </c>
      <c r="AJ92" s="51">
        <f t="shared" si="76"/>
        <v>0.16402264577632097</v>
      </c>
      <c r="AK92" s="51">
        <f t="shared" si="77"/>
        <v>0.13875651098725039</v>
      </c>
      <c r="AL92" s="51">
        <f t="shared" si="78"/>
        <v>0.12692956451455228</v>
      </c>
      <c r="AM92" s="55">
        <f t="shared" si="79"/>
        <v>0.11433554461002959</v>
      </c>
    </row>
    <row r="93" spans="1:39" x14ac:dyDescent="0.25">
      <c r="A93" t="s">
        <v>21</v>
      </c>
      <c r="B93" s="45">
        <v>99</v>
      </c>
      <c r="C93" s="49" t="str">
        <f t="shared" si="80"/>
        <v>RSLN2_99</v>
      </c>
      <c r="D93" s="1">
        <v>1.53045881758781</v>
      </c>
      <c r="E93" s="1">
        <v>3.5000985502271602</v>
      </c>
      <c r="F93" s="1">
        <v>8.5132741878086904</v>
      </c>
      <c r="G93" s="1">
        <v>37.625862521662299</v>
      </c>
      <c r="H93" s="1">
        <v>155.582299044862</v>
      </c>
      <c r="I93" s="18">
        <v>1940.00002395652</v>
      </c>
      <c r="J93" s="51">
        <f t="shared" si="81"/>
        <v>0.53045881758780999</v>
      </c>
      <c r="K93" s="51">
        <f t="shared" si="52"/>
        <v>0.28474239195290196</v>
      </c>
      <c r="L93" s="51">
        <f t="shared" si="53"/>
        <v>0.23882414733918655</v>
      </c>
      <c r="M93" s="51">
        <f t="shared" si="54"/>
        <v>0.19887615725364594</v>
      </c>
      <c r="N93" s="51">
        <f t="shared" si="55"/>
        <v>0.18321955741199281</v>
      </c>
      <c r="O93" s="55">
        <f t="shared" si="56"/>
        <v>0.1634722642683164</v>
      </c>
      <c r="P93" s="12">
        <f t="shared" si="57"/>
        <v>1.486828576353</v>
      </c>
      <c r="Q93" s="12">
        <f t="shared" si="58"/>
        <v>3.0288413863498835</v>
      </c>
      <c r="R93" s="12">
        <f t="shared" si="59"/>
        <v>6.3751313528738152</v>
      </c>
      <c r="S93" s="12">
        <f t="shared" si="60"/>
        <v>21.0994676087988</v>
      </c>
      <c r="T93" s="12">
        <f t="shared" si="61"/>
        <v>65.333772207144094</v>
      </c>
      <c r="U93" s="13">
        <f t="shared" si="62"/>
        <v>456.84020451888324</v>
      </c>
      <c r="V93" s="51">
        <f t="shared" si="82"/>
        <v>0.48682857635300003</v>
      </c>
      <c r="W93" s="51">
        <f t="shared" si="63"/>
        <v>0.24811702193880425</v>
      </c>
      <c r="X93" s="51">
        <f t="shared" si="64"/>
        <v>0.20350781228019676</v>
      </c>
      <c r="Y93" s="51">
        <f t="shared" si="65"/>
        <v>0.16469865744082446</v>
      </c>
      <c r="Z93" s="51">
        <f t="shared" si="66"/>
        <v>0.14948839514197743</v>
      </c>
      <c r="AA93" s="55">
        <f t="shared" si="67"/>
        <v>0.13030405681530866</v>
      </c>
      <c r="AB93" s="12">
        <f t="shared" si="68"/>
        <v>1.486828576353</v>
      </c>
      <c r="AC93" s="12">
        <f t="shared" si="69"/>
        <v>3.0288413863498835</v>
      </c>
      <c r="AD93" s="12">
        <f t="shared" si="70"/>
        <v>6.3751313528738152</v>
      </c>
      <c r="AE93" s="12">
        <f t="shared" si="71"/>
        <v>21.0994676087988</v>
      </c>
      <c r="AF93" s="12">
        <f t="shared" si="72"/>
        <v>65.333772207144094</v>
      </c>
      <c r="AG93" s="13">
        <f t="shared" si="73"/>
        <v>456.84020451888324</v>
      </c>
      <c r="AH93" s="51">
        <f t="shared" si="74"/>
        <v>0.48682857635300003</v>
      </c>
      <c r="AI93" s="51">
        <f t="shared" si="75"/>
        <v>0.24811702193880425</v>
      </c>
      <c r="AJ93" s="51">
        <f t="shared" si="76"/>
        <v>0.20350781228019676</v>
      </c>
      <c r="AK93" s="51">
        <f t="shared" si="77"/>
        <v>0.16469865744082446</v>
      </c>
      <c r="AL93" s="51">
        <f t="shared" si="78"/>
        <v>0.14948839514197743</v>
      </c>
      <c r="AM93" s="55">
        <f t="shared" si="79"/>
        <v>0.13030405681530866</v>
      </c>
    </row>
    <row r="94" spans="1:39" x14ac:dyDescent="0.25">
      <c r="A94" t="s">
        <v>21</v>
      </c>
      <c r="B94" s="45">
        <v>100</v>
      </c>
      <c r="C94" s="49" t="str">
        <f t="shared" si="80"/>
        <v>RSLN2_100</v>
      </c>
      <c r="D94" s="1">
        <v>1.96058444810318</v>
      </c>
      <c r="E94" s="1">
        <v>5.2715872619480102</v>
      </c>
      <c r="F94" s="1">
        <v>13.8280925281541</v>
      </c>
      <c r="G94" s="1">
        <v>131.53657711705301</v>
      </c>
      <c r="H94" s="1">
        <v>496.28207459228298</v>
      </c>
      <c r="I94" s="18">
        <v>10105.8092216391</v>
      </c>
      <c r="J94" s="51">
        <f t="shared" si="81"/>
        <v>0.96058444810318</v>
      </c>
      <c r="K94" s="51">
        <f t="shared" si="52"/>
        <v>0.39440290852963678</v>
      </c>
      <c r="L94" s="51">
        <f t="shared" si="53"/>
        <v>0.30039780478658495</v>
      </c>
      <c r="M94" s="51">
        <f t="shared" si="54"/>
        <v>0.27629869982055855</v>
      </c>
      <c r="N94" s="51">
        <f t="shared" si="55"/>
        <v>0.22986550202927813</v>
      </c>
      <c r="O94" s="55">
        <f t="shared" si="56"/>
        <v>0.20251754599917238</v>
      </c>
      <c r="P94" s="12">
        <f t="shared" si="57"/>
        <v>1.9046922075221617</v>
      </c>
      <c r="Q94" s="12">
        <f t="shared" si="58"/>
        <v>4.5618148865284764</v>
      </c>
      <c r="R94" s="12">
        <f t="shared" si="59"/>
        <v>10.355111826765514</v>
      </c>
      <c r="S94" s="12">
        <f t="shared" si="60"/>
        <v>73.761810686882598</v>
      </c>
      <c r="T94" s="12">
        <f t="shared" si="61"/>
        <v>208.40404217546424</v>
      </c>
      <c r="U94" s="13">
        <f t="shared" si="62"/>
        <v>2379.7628322843229</v>
      </c>
      <c r="V94" s="51">
        <f t="shared" si="82"/>
        <v>0.90469220752216173</v>
      </c>
      <c r="W94" s="51">
        <f t="shared" si="63"/>
        <v>0.3546513421506361</v>
      </c>
      <c r="X94" s="51">
        <f t="shared" si="64"/>
        <v>0.26332613106884328</v>
      </c>
      <c r="Y94" s="51">
        <f t="shared" si="65"/>
        <v>0.23991404214737</v>
      </c>
      <c r="Z94" s="51">
        <f t="shared" si="66"/>
        <v>0.19480455956989084</v>
      </c>
      <c r="AA94" s="55">
        <f t="shared" si="67"/>
        <v>0.16823623766333062</v>
      </c>
      <c r="AB94" s="12">
        <f t="shared" si="68"/>
        <v>1.9046922075221617</v>
      </c>
      <c r="AC94" s="12">
        <f t="shared" si="69"/>
        <v>4.5618148865284764</v>
      </c>
      <c r="AD94" s="12">
        <f t="shared" si="70"/>
        <v>10.355111826765514</v>
      </c>
      <c r="AE94" s="12">
        <f t="shared" si="71"/>
        <v>73.761810686882598</v>
      </c>
      <c r="AF94" s="12">
        <f t="shared" si="72"/>
        <v>208.40404217546424</v>
      </c>
      <c r="AG94" s="13">
        <f t="shared" si="73"/>
        <v>2379.7628322843229</v>
      </c>
      <c r="AH94" s="51">
        <f t="shared" si="74"/>
        <v>0.90469220752216173</v>
      </c>
      <c r="AI94" s="51">
        <f t="shared" si="75"/>
        <v>0.3546513421506361</v>
      </c>
      <c r="AJ94" s="51">
        <f t="shared" si="76"/>
        <v>0.26332613106884328</v>
      </c>
      <c r="AK94" s="51">
        <f t="shared" si="77"/>
        <v>0.23991404214737</v>
      </c>
      <c r="AL94" s="51">
        <f t="shared" si="78"/>
        <v>0.19480455956989084</v>
      </c>
      <c r="AM94" s="55">
        <f t="shared" si="79"/>
        <v>0.16823623766333062</v>
      </c>
    </row>
    <row r="95" spans="1:39" x14ac:dyDescent="0.25">
      <c r="A95" s="9" t="s">
        <v>21</v>
      </c>
      <c r="B95" s="46" t="s">
        <v>31</v>
      </c>
      <c r="C95" s="50" t="str">
        <f t="shared" si="80"/>
        <v>RSLN2_mean</v>
      </c>
      <c r="D95" s="25">
        <v>1.1189684039611401</v>
      </c>
      <c r="E95" s="25">
        <v>1.7481201532880499</v>
      </c>
      <c r="F95" s="25">
        <v>3.0691464834887201</v>
      </c>
      <c r="G95" s="25">
        <v>9.5428268172338697</v>
      </c>
      <c r="H95" s="25">
        <v>29.491741569193401</v>
      </c>
      <c r="I95" s="26">
        <v>276.24174758161797</v>
      </c>
      <c r="J95" s="57">
        <f t="shared" si="81"/>
        <v>0.11896840396114006</v>
      </c>
      <c r="K95" s="57">
        <f t="shared" si="52"/>
        <v>0.11818652899110371</v>
      </c>
      <c r="L95" s="57">
        <f t="shared" si="53"/>
        <v>0.11866940798156866</v>
      </c>
      <c r="M95" s="57">
        <f t="shared" si="54"/>
        <v>0.11939626144223969</v>
      </c>
      <c r="N95" s="57">
        <f t="shared" si="55"/>
        <v>0.11941214380560217</v>
      </c>
      <c r="O95" s="58">
        <f t="shared" si="56"/>
        <v>0.11898892000530314</v>
      </c>
      <c r="P95" s="14">
        <f t="shared" si="57"/>
        <v>1.0870689102681947</v>
      </c>
      <c r="Q95" s="14">
        <f t="shared" si="58"/>
        <v>1.5127513104588186</v>
      </c>
      <c r="R95" s="14">
        <f t="shared" si="59"/>
        <v>2.2983180785450168</v>
      </c>
      <c r="S95" s="14">
        <f t="shared" si="60"/>
        <v>5.3513342108949766</v>
      </c>
      <c r="T95" s="14">
        <f t="shared" si="61"/>
        <v>12.384485494188842</v>
      </c>
      <c r="U95" s="15">
        <f t="shared" si="62"/>
        <v>65.050688094562872</v>
      </c>
      <c r="V95" s="57">
        <f t="shared" si="82"/>
        <v>8.7068910268194744E-2</v>
      </c>
      <c r="W95" s="57">
        <f t="shared" si="63"/>
        <v>8.6309324949579214E-2</v>
      </c>
      <c r="X95" s="57">
        <f t="shared" si="64"/>
        <v>8.6778438050626683E-2</v>
      </c>
      <c r="Y95" s="57">
        <f t="shared" si="65"/>
        <v>8.7484570410235163E-2</v>
      </c>
      <c r="Z95" s="57">
        <f t="shared" si="66"/>
        <v>8.7499999999999911E-2</v>
      </c>
      <c r="AA95" s="58">
        <f t="shared" si="67"/>
        <v>8.7088841442026554E-2</v>
      </c>
      <c r="AB95" s="14">
        <f t="shared" si="68"/>
        <v>1.0870689102681947</v>
      </c>
      <c r="AC95" s="14">
        <f t="shared" si="69"/>
        <v>1.5127513104588186</v>
      </c>
      <c r="AD95" s="14">
        <f t="shared" si="70"/>
        <v>2.2983180785450168</v>
      </c>
      <c r="AE95" s="14">
        <f t="shared" si="71"/>
        <v>5.3513342108949766</v>
      </c>
      <c r="AF95" s="14">
        <f t="shared" si="72"/>
        <v>12.384485494188842</v>
      </c>
      <c r="AG95" s="15">
        <f t="shared" si="73"/>
        <v>65.050688094562872</v>
      </c>
      <c r="AH95" s="57">
        <f t="shared" si="74"/>
        <v>8.7068910268194744E-2</v>
      </c>
      <c r="AI95" s="57">
        <f t="shared" si="75"/>
        <v>8.6309324949579214E-2</v>
      </c>
      <c r="AJ95" s="57">
        <f t="shared" si="76"/>
        <v>8.6778438050626683E-2</v>
      </c>
      <c r="AK95" s="57">
        <f t="shared" si="77"/>
        <v>8.7484570410235163E-2</v>
      </c>
      <c r="AL95" s="57">
        <f t="shared" si="78"/>
        <v>8.7499999999999911E-2</v>
      </c>
      <c r="AM95" s="58">
        <f t="shared" si="79"/>
        <v>8.7088841442026554E-2</v>
      </c>
    </row>
    <row r="96" spans="1:39" x14ac:dyDescent="0.25">
      <c r="A96" s="3" t="s">
        <v>22</v>
      </c>
      <c r="B96" s="47">
        <v>0</v>
      </c>
      <c r="C96" s="48" t="str">
        <f t="shared" si="80"/>
        <v>RSDD2_0</v>
      </c>
      <c r="D96" s="42">
        <v>0.4824694387613</v>
      </c>
      <c r="E96" s="42">
        <v>0.32055416560308603</v>
      </c>
      <c r="F96" s="42">
        <v>0.46354913291377098</v>
      </c>
      <c r="G96" s="42">
        <v>0.90063546384274196</v>
      </c>
      <c r="H96" s="42">
        <v>2.1492258498816001</v>
      </c>
      <c r="I96" s="43">
        <v>4.5722175350274998</v>
      </c>
      <c r="J96" s="53">
        <f t="shared" si="81"/>
        <v>-0.5175305612387</v>
      </c>
      <c r="K96" s="53">
        <f t="shared" si="52"/>
        <v>-0.20351007809836319</v>
      </c>
      <c r="L96" s="53">
        <f t="shared" si="53"/>
        <v>-7.4003005060115035E-2</v>
      </c>
      <c r="M96" s="53">
        <f t="shared" si="54"/>
        <v>-5.2190677862508084E-3</v>
      </c>
      <c r="N96" s="53">
        <f t="shared" si="55"/>
        <v>2.5831589254887932E-2</v>
      </c>
      <c r="O96" s="54">
        <f t="shared" si="56"/>
        <v>3.0866763673003783E-2</v>
      </c>
      <c r="P96" s="16">
        <f t="shared" si="57"/>
        <v>0.47173701435651361</v>
      </c>
      <c r="Q96" s="16">
        <f t="shared" si="58"/>
        <v>0.2864521925668877</v>
      </c>
      <c r="R96" s="16">
        <f t="shared" si="59"/>
        <v>0.37016659559604453</v>
      </c>
      <c r="S96" s="16">
        <f t="shared" si="60"/>
        <v>0.57431736453665483</v>
      </c>
      <c r="T96" s="16">
        <f t="shared" si="61"/>
        <v>1.0944260219128386</v>
      </c>
      <c r="U96" s="17">
        <f t="shared" si="62"/>
        <v>1.4846843940483103</v>
      </c>
      <c r="V96" s="53">
        <f t="shared" si="82"/>
        <v>-0.52826298564348639</v>
      </c>
      <c r="W96" s="53">
        <f t="shared" si="63"/>
        <v>-0.22122781768810895</v>
      </c>
      <c r="X96" s="53">
        <f t="shared" si="64"/>
        <v>-9.4601600429734978E-2</v>
      </c>
      <c r="Y96" s="53">
        <f t="shared" si="65"/>
        <v>-2.7347746406222617E-2</v>
      </c>
      <c r="Z96" s="53">
        <f t="shared" si="66"/>
        <v>3.0121957364377394E-3</v>
      </c>
      <c r="AA96" s="54">
        <f t="shared" si="67"/>
        <v>7.9353638294563655E-3</v>
      </c>
      <c r="AB96" s="16" t="str">
        <f t="shared" si="68"/>
        <v/>
      </c>
      <c r="AC96" s="16" t="str">
        <f t="shared" si="69"/>
        <v/>
      </c>
      <c r="AD96" s="16" t="str">
        <f t="shared" si="70"/>
        <v/>
      </c>
      <c r="AE96" s="16" t="str">
        <f t="shared" si="71"/>
        <v/>
      </c>
      <c r="AF96" s="16" t="str">
        <f t="shared" si="72"/>
        <v/>
      </c>
      <c r="AG96" s="17" t="str">
        <f t="shared" si="73"/>
        <v/>
      </c>
      <c r="AH96" s="53" t="str">
        <f t="shared" si="74"/>
        <v/>
      </c>
      <c r="AI96" s="53" t="str">
        <f t="shared" si="75"/>
        <v/>
      </c>
      <c r="AJ96" s="53" t="str">
        <f t="shared" si="76"/>
        <v/>
      </c>
      <c r="AK96" s="53" t="str">
        <f t="shared" si="77"/>
        <v/>
      </c>
      <c r="AL96" s="53" t="str">
        <f t="shared" si="78"/>
        <v/>
      </c>
      <c r="AM96" s="54" t="str">
        <f t="shared" si="79"/>
        <v/>
      </c>
    </row>
    <row r="97" spans="1:39" x14ac:dyDescent="0.25">
      <c r="A97" t="s">
        <v>22</v>
      </c>
      <c r="B97" s="45">
        <v>1</v>
      </c>
      <c r="C97" s="49" t="str">
        <f t="shared" si="80"/>
        <v>RSDD2_1</v>
      </c>
      <c r="D97" s="1">
        <v>0.68937511037301402</v>
      </c>
      <c r="E97" s="1">
        <v>0.76093931190094799</v>
      </c>
      <c r="F97" s="1">
        <v>1.01676632910134</v>
      </c>
      <c r="G97" s="1">
        <v>2.0664294000161898</v>
      </c>
      <c r="H97" s="1">
        <v>4.3274219763794903</v>
      </c>
      <c r="I97" s="18">
        <v>19.976788041077299</v>
      </c>
      <c r="J97" s="51">
        <f t="shared" si="81"/>
        <v>-0.31062488962698598</v>
      </c>
      <c r="K97" s="51">
        <f t="shared" si="52"/>
        <v>-5.317437269701053E-2</v>
      </c>
      <c r="L97" s="51">
        <f t="shared" si="53"/>
        <v>1.6641156833827608E-3</v>
      </c>
      <c r="M97" s="51">
        <f t="shared" si="54"/>
        <v>3.6957670803959397E-2</v>
      </c>
      <c r="N97" s="51">
        <f t="shared" si="55"/>
        <v>5.0044347795047406E-2</v>
      </c>
      <c r="O97" s="55">
        <f t="shared" si="56"/>
        <v>6.1721258626047826E-2</v>
      </c>
      <c r="P97" s="12">
        <f t="shared" si="57"/>
        <v>0.67404011573042055</v>
      </c>
      <c r="Q97" s="12">
        <f t="shared" si="58"/>
        <v>0.67998721493534364</v>
      </c>
      <c r="R97" s="12">
        <f t="shared" si="59"/>
        <v>0.81193751392507307</v>
      </c>
      <c r="S97" s="12">
        <f t="shared" si="60"/>
        <v>1.3177210255020351</v>
      </c>
      <c r="T97" s="12">
        <f t="shared" si="61"/>
        <v>2.2036042508087763</v>
      </c>
      <c r="U97" s="13">
        <f t="shared" si="62"/>
        <v>6.486836031002623</v>
      </c>
      <c r="V97" s="51">
        <f t="shared" si="82"/>
        <v>-0.32595988426957945</v>
      </c>
      <c r="W97" s="51">
        <f t="shared" si="63"/>
        <v>-7.4236296319848072E-2</v>
      </c>
      <c r="X97" s="51">
        <f t="shared" si="64"/>
        <v>-2.0617677808365875E-2</v>
      </c>
      <c r="Y97" s="51">
        <f t="shared" si="65"/>
        <v>1.3890780098011923E-2</v>
      </c>
      <c r="Z97" s="51">
        <f t="shared" si="66"/>
        <v>2.6686346895929303E-2</v>
      </c>
      <c r="AA97" s="55">
        <f t="shared" si="67"/>
        <v>3.8103507465655273E-2</v>
      </c>
      <c r="AB97" s="12" t="str">
        <f t="shared" si="68"/>
        <v/>
      </c>
      <c r="AC97" s="12" t="str">
        <f t="shared" si="69"/>
        <v/>
      </c>
      <c r="AD97" s="12" t="str">
        <f t="shared" si="70"/>
        <v/>
      </c>
      <c r="AE97" s="12" t="str">
        <f t="shared" si="71"/>
        <v/>
      </c>
      <c r="AF97" s="12" t="str">
        <f t="shared" si="72"/>
        <v/>
      </c>
      <c r="AG97" s="13" t="str">
        <f t="shared" si="73"/>
        <v/>
      </c>
      <c r="AH97" s="51" t="str">
        <f t="shared" si="74"/>
        <v/>
      </c>
      <c r="AI97" s="51" t="str">
        <f t="shared" si="75"/>
        <v/>
      </c>
      <c r="AJ97" s="51" t="str">
        <f t="shared" si="76"/>
        <v/>
      </c>
      <c r="AK97" s="51" t="str">
        <f t="shared" si="77"/>
        <v/>
      </c>
      <c r="AL97" s="51" t="str">
        <f t="shared" si="78"/>
        <v/>
      </c>
      <c r="AM97" s="55" t="str">
        <f t="shared" si="79"/>
        <v/>
      </c>
    </row>
    <row r="98" spans="1:39" x14ac:dyDescent="0.25">
      <c r="A98" t="s">
        <v>22</v>
      </c>
      <c r="B98" s="45">
        <v>5</v>
      </c>
      <c r="C98" s="49" t="str">
        <f t="shared" si="80"/>
        <v>RSDD2_5</v>
      </c>
      <c r="D98" s="1">
        <v>0.81755650223892296</v>
      </c>
      <c r="E98" s="1">
        <v>0.97364397058079699</v>
      </c>
      <c r="F98" s="1">
        <v>1.3739451708557</v>
      </c>
      <c r="G98" s="1">
        <v>2.8944671595905702</v>
      </c>
      <c r="H98" s="1">
        <v>6.54323444629203</v>
      </c>
      <c r="I98" s="18">
        <v>35.5689736104407</v>
      </c>
      <c r="J98" s="51">
        <f t="shared" si="81"/>
        <v>-0.18244349776107704</v>
      </c>
      <c r="K98" s="51">
        <f t="shared" si="52"/>
        <v>-5.3276724334495595E-3</v>
      </c>
      <c r="L98" s="51">
        <f t="shared" si="53"/>
        <v>3.2278638150330163E-2</v>
      </c>
      <c r="M98" s="51">
        <f t="shared" si="54"/>
        <v>5.45773303717485E-2</v>
      </c>
      <c r="N98" s="51">
        <f t="shared" si="55"/>
        <v>6.4616230098709426E-2</v>
      </c>
      <c r="O98" s="55">
        <f t="shared" si="56"/>
        <v>7.4042400761560767E-2</v>
      </c>
      <c r="P98" s="12">
        <f t="shared" si="57"/>
        <v>0.79937014129666673</v>
      </c>
      <c r="Q98" s="12">
        <f t="shared" si="58"/>
        <v>0.87006340918289593</v>
      </c>
      <c r="R98" s="12">
        <f t="shared" si="59"/>
        <v>1.0971622430494061</v>
      </c>
      <c r="S98" s="12">
        <f t="shared" si="60"/>
        <v>1.8457442745383736</v>
      </c>
      <c r="T98" s="12">
        <f t="shared" si="61"/>
        <v>3.3319374256981611</v>
      </c>
      <c r="U98" s="13">
        <f t="shared" si="62"/>
        <v>11.54990978167006</v>
      </c>
      <c r="V98" s="51">
        <f t="shared" si="82"/>
        <v>-0.20062985870333327</v>
      </c>
      <c r="W98" s="51">
        <f t="shared" si="63"/>
        <v>-2.7453935167414012E-2</v>
      </c>
      <c r="X98" s="51">
        <f t="shared" si="64"/>
        <v>9.3158314758425842E-3</v>
      </c>
      <c r="Y98" s="51">
        <f t="shared" si="65"/>
        <v>3.1118494292359467E-2</v>
      </c>
      <c r="Z98" s="51">
        <f t="shared" si="66"/>
        <v>4.0934080947504725E-2</v>
      </c>
      <c r="AA98" s="55">
        <f t="shared" si="67"/>
        <v>5.0150568559082842E-2</v>
      </c>
      <c r="AB98" s="12" t="str">
        <f t="shared" si="68"/>
        <v/>
      </c>
      <c r="AC98" s="12" t="str">
        <f t="shared" si="69"/>
        <v/>
      </c>
      <c r="AD98" s="12" t="str">
        <f t="shared" si="70"/>
        <v/>
      </c>
      <c r="AE98" s="12" t="str">
        <f t="shared" si="71"/>
        <v/>
      </c>
      <c r="AF98" s="12" t="str">
        <f t="shared" si="72"/>
        <v/>
      </c>
      <c r="AG98" s="13" t="str">
        <f t="shared" si="73"/>
        <v/>
      </c>
      <c r="AH98" s="51" t="str">
        <f t="shared" si="74"/>
        <v/>
      </c>
      <c r="AI98" s="51" t="str">
        <f t="shared" si="75"/>
        <v/>
      </c>
      <c r="AJ98" s="51" t="str">
        <f t="shared" si="76"/>
        <v/>
      </c>
      <c r="AK98" s="51" t="str">
        <f t="shared" si="77"/>
        <v/>
      </c>
      <c r="AL98" s="51" t="str">
        <f t="shared" si="78"/>
        <v/>
      </c>
      <c r="AM98" s="55" t="str">
        <f t="shared" si="79"/>
        <v/>
      </c>
    </row>
    <row r="99" spans="1:39" x14ac:dyDescent="0.25">
      <c r="A99" t="s">
        <v>22</v>
      </c>
      <c r="B99" s="45">
        <v>10</v>
      </c>
      <c r="C99" s="49" t="str">
        <f t="shared" si="80"/>
        <v>RSDD2_10</v>
      </c>
      <c r="D99" s="1">
        <v>0.88839130582538495</v>
      </c>
      <c r="E99" s="1">
        <v>1.0906553199209299</v>
      </c>
      <c r="F99" s="1">
        <v>1.5750443312335001</v>
      </c>
      <c r="G99" s="1">
        <v>3.54980202114508</v>
      </c>
      <c r="H99" s="1">
        <v>8.2679390736632996</v>
      </c>
      <c r="I99" s="18">
        <v>47.5994074713335</v>
      </c>
      <c r="J99" s="51">
        <f t="shared" si="81"/>
        <v>-0.11160869417461505</v>
      </c>
      <c r="K99" s="51">
        <f t="shared" si="52"/>
        <v>1.7507231367616338E-2</v>
      </c>
      <c r="L99" s="51">
        <f t="shared" si="53"/>
        <v>4.6476013412528827E-2</v>
      </c>
      <c r="M99" s="51">
        <f t="shared" si="54"/>
        <v>6.5393901839671198E-2</v>
      </c>
      <c r="N99" s="51">
        <f t="shared" si="55"/>
        <v>7.2951049547634428E-2</v>
      </c>
      <c r="O99" s="55">
        <f t="shared" si="56"/>
        <v>8.0319041450020112E-2</v>
      </c>
      <c r="P99" s="12">
        <f t="shared" si="57"/>
        <v>0.86862924057184332</v>
      </c>
      <c r="Q99" s="12">
        <f t="shared" si="58"/>
        <v>0.97462657251172224</v>
      </c>
      <c r="R99" s="12">
        <f t="shared" si="59"/>
        <v>1.2577497326783005</v>
      </c>
      <c r="S99" s="12">
        <f t="shared" si="60"/>
        <v>2.2636383123448804</v>
      </c>
      <c r="T99" s="12">
        <f t="shared" si="61"/>
        <v>4.2101892969068517</v>
      </c>
      <c r="U99" s="13">
        <f t="shared" si="62"/>
        <v>15.456416256933485</v>
      </c>
      <c r="V99" s="51">
        <f t="shared" si="82"/>
        <v>-0.13137075942815668</v>
      </c>
      <c r="W99" s="51">
        <f t="shared" si="63"/>
        <v>-5.1269886775193729E-3</v>
      </c>
      <c r="X99" s="51">
        <f t="shared" si="64"/>
        <v>2.3197389311057526E-2</v>
      </c>
      <c r="Y99" s="51">
        <f t="shared" si="65"/>
        <v>4.1694453555089384E-2</v>
      </c>
      <c r="Z99" s="51">
        <f t="shared" si="66"/>
        <v>4.9083494208023826E-2</v>
      </c>
      <c r="AA99" s="55">
        <f t="shared" si="67"/>
        <v>5.6287586783831722E-2</v>
      </c>
      <c r="AB99" s="12" t="str">
        <f t="shared" si="68"/>
        <v/>
      </c>
      <c r="AC99" s="12" t="str">
        <f t="shared" si="69"/>
        <v/>
      </c>
      <c r="AD99" s="12" t="str">
        <f t="shared" si="70"/>
        <v/>
      </c>
      <c r="AE99" s="12" t="str">
        <f t="shared" si="71"/>
        <v/>
      </c>
      <c r="AF99" s="12" t="str">
        <f t="shared" si="72"/>
        <v/>
      </c>
      <c r="AG99" s="13" t="str">
        <f t="shared" si="73"/>
        <v/>
      </c>
      <c r="AH99" s="51" t="str">
        <f t="shared" si="74"/>
        <v/>
      </c>
      <c r="AI99" s="51" t="str">
        <f t="shared" si="75"/>
        <v/>
      </c>
      <c r="AJ99" s="51" t="str">
        <f t="shared" si="76"/>
        <v/>
      </c>
      <c r="AK99" s="51" t="str">
        <f t="shared" si="77"/>
        <v/>
      </c>
      <c r="AL99" s="51" t="str">
        <f t="shared" si="78"/>
        <v/>
      </c>
      <c r="AM99" s="55" t="str">
        <f t="shared" si="79"/>
        <v/>
      </c>
    </row>
    <row r="100" spans="1:39" x14ac:dyDescent="0.25">
      <c r="A100" t="s">
        <v>22</v>
      </c>
      <c r="B100" s="45">
        <v>15</v>
      </c>
      <c r="C100" s="49" t="str">
        <f t="shared" si="80"/>
        <v>RSDD2_15</v>
      </c>
      <c r="D100" s="1">
        <v>0.93589212737560901</v>
      </c>
      <c r="E100" s="1">
        <v>1.17601715834202</v>
      </c>
      <c r="F100" s="1">
        <v>1.74484706863965</v>
      </c>
      <c r="G100" s="1">
        <v>4.0739985497355304</v>
      </c>
      <c r="H100" s="1">
        <v>9.6874203185788499</v>
      </c>
      <c r="I100" s="18">
        <v>58.924096887814798</v>
      </c>
      <c r="J100" s="51">
        <f t="shared" si="81"/>
        <v>-6.4107872624390994E-2</v>
      </c>
      <c r="K100" s="51">
        <f t="shared" si="52"/>
        <v>3.2958162097265875E-2</v>
      </c>
      <c r="L100" s="51">
        <f t="shared" si="53"/>
        <v>5.7245235868965905E-2</v>
      </c>
      <c r="M100" s="51">
        <f t="shared" si="54"/>
        <v>7.275622540269433E-2</v>
      </c>
      <c r="N100" s="51">
        <f t="shared" si="55"/>
        <v>7.8632755847748204E-2</v>
      </c>
      <c r="O100" s="55">
        <f t="shared" si="56"/>
        <v>8.4940343405847551E-2</v>
      </c>
      <c r="P100" s="12">
        <f t="shared" si="57"/>
        <v>0.91507341700530753</v>
      </c>
      <c r="Q100" s="12">
        <f t="shared" si="58"/>
        <v>1.0509072401837765</v>
      </c>
      <c r="R100" s="12">
        <f t="shared" si="59"/>
        <v>1.39334550185476</v>
      </c>
      <c r="S100" s="12">
        <f t="shared" si="60"/>
        <v>2.5979080373175329</v>
      </c>
      <c r="T100" s="12">
        <f t="shared" si="61"/>
        <v>4.9330157100259715</v>
      </c>
      <c r="U100" s="13">
        <f t="shared" si="62"/>
        <v>19.133754335291719</v>
      </c>
      <c r="V100" s="51">
        <f t="shared" si="82"/>
        <v>-8.4926582994692468E-2</v>
      </c>
      <c r="W100" s="51">
        <f t="shared" si="63"/>
        <v>9.9802395650558928E-3</v>
      </c>
      <c r="X100" s="51">
        <f t="shared" si="64"/>
        <v>3.3727052830437643E-2</v>
      </c>
      <c r="Y100" s="51">
        <f t="shared" si="65"/>
        <v>4.8893003882471753E-2</v>
      </c>
      <c r="Z100" s="51">
        <f t="shared" si="66"/>
        <v>5.4638812226399436E-2</v>
      </c>
      <c r="AA100" s="55">
        <f t="shared" si="67"/>
        <v>6.0806088914617362E-2</v>
      </c>
      <c r="AB100" s="12" t="str">
        <f t="shared" si="68"/>
        <v/>
      </c>
      <c r="AC100" s="12" t="str">
        <f t="shared" si="69"/>
        <v/>
      </c>
      <c r="AD100" s="12" t="str">
        <f t="shared" si="70"/>
        <v/>
      </c>
      <c r="AE100" s="12" t="str">
        <f t="shared" si="71"/>
        <v/>
      </c>
      <c r="AF100" s="12" t="str">
        <f t="shared" si="72"/>
        <v/>
      </c>
      <c r="AG100" s="13" t="str">
        <f t="shared" si="73"/>
        <v/>
      </c>
      <c r="AH100" s="51" t="str">
        <f t="shared" si="74"/>
        <v/>
      </c>
      <c r="AI100" s="51" t="str">
        <f t="shared" si="75"/>
        <v/>
      </c>
      <c r="AJ100" s="51" t="str">
        <f t="shared" si="76"/>
        <v/>
      </c>
      <c r="AK100" s="51" t="str">
        <f t="shared" si="77"/>
        <v/>
      </c>
      <c r="AL100" s="51" t="str">
        <f t="shared" si="78"/>
        <v/>
      </c>
      <c r="AM100" s="55" t="str">
        <f t="shared" si="79"/>
        <v/>
      </c>
    </row>
    <row r="101" spans="1:39" x14ac:dyDescent="0.25">
      <c r="A101" t="s">
        <v>22</v>
      </c>
      <c r="B101" s="45">
        <v>25</v>
      </c>
      <c r="C101" s="49" t="str">
        <f t="shared" si="80"/>
        <v>RSDD2_25</v>
      </c>
      <c r="D101" s="1">
        <v>0.99698773399636198</v>
      </c>
      <c r="E101" s="1">
        <v>1.3127287589340699</v>
      </c>
      <c r="F101" s="1">
        <v>2.0024420083519798</v>
      </c>
      <c r="G101" s="1">
        <v>4.9243681607095304</v>
      </c>
      <c r="H101" s="1">
        <v>12.2628141494739</v>
      </c>
      <c r="I101" s="18">
        <v>79.400780782202304</v>
      </c>
      <c r="J101" s="51">
        <f t="shared" si="81"/>
        <v>-3.01226600363802E-3</v>
      </c>
      <c r="K101" s="51">
        <f t="shared" si="52"/>
        <v>5.5929686764102149E-2</v>
      </c>
      <c r="L101" s="51">
        <f t="shared" si="53"/>
        <v>7.1904254675730472E-2</v>
      </c>
      <c r="M101" s="51">
        <f t="shared" si="54"/>
        <v>8.2972741978956321E-2</v>
      </c>
      <c r="N101" s="51">
        <f t="shared" si="55"/>
        <v>8.7142159876046676E-2</v>
      </c>
      <c r="O101" s="55">
        <f t="shared" si="56"/>
        <v>9.1431529107480314E-2</v>
      </c>
      <c r="P101" s="12">
        <f t="shared" si="57"/>
        <v>0.97480996556591626</v>
      </c>
      <c r="Q101" s="12">
        <f t="shared" si="58"/>
        <v>1.1730748547123344</v>
      </c>
      <c r="R101" s="12">
        <f t="shared" si="59"/>
        <v>1.5990476272728631</v>
      </c>
      <c r="S101" s="12">
        <f t="shared" si="60"/>
        <v>3.1401718648742096</v>
      </c>
      <c r="T101" s="12">
        <f t="shared" si="61"/>
        <v>6.2444544428890669</v>
      </c>
      <c r="U101" s="13">
        <f t="shared" si="62"/>
        <v>25.782915882605248</v>
      </c>
      <c r="V101" s="51">
        <f t="shared" si="82"/>
        <v>-2.5190034434083741E-2</v>
      </c>
      <c r="W101" s="51">
        <f t="shared" si="63"/>
        <v>3.2440767820218097E-2</v>
      </c>
      <c r="X101" s="51">
        <f t="shared" si="64"/>
        <v>4.8059985053157117E-2</v>
      </c>
      <c r="Y101" s="51">
        <f t="shared" si="65"/>
        <v>5.8882256339960692E-2</v>
      </c>
      <c r="Z101" s="51">
        <f t="shared" si="66"/>
        <v>6.2958926471498478E-2</v>
      </c>
      <c r="AA101" s="55">
        <f t="shared" si="67"/>
        <v>6.7152879646863006E-2</v>
      </c>
      <c r="AB101" s="12" t="str">
        <f t="shared" si="68"/>
        <v/>
      </c>
      <c r="AC101" s="12" t="str">
        <f t="shared" si="69"/>
        <v/>
      </c>
      <c r="AD101" s="12" t="str">
        <f t="shared" si="70"/>
        <v/>
      </c>
      <c r="AE101" s="12" t="str">
        <f t="shared" si="71"/>
        <v/>
      </c>
      <c r="AF101" s="12" t="str">
        <f t="shared" si="72"/>
        <v/>
      </c>
      <c r="AG101" s="13" t="str">
        <f t="shared" si="73"/>
        <v/>
      </c>
      <c r="AH101" s="51" t="str">
        <f t="shared" si="74"/>
        <v/>
      </c>
      <c r="AI101" s="51" t="str">
        <f t="shared" si="75"/>
        <v/>
      </c>
      <c r="AJ101" s="51" t="str">
        <f t="shared" si="76"/>
        <v/>
      </c>
      <c r="AK101" s="51" t="str">
        <f t="shared" si="77"/>
        <v/>
      </c>
      <c r="AL101" s="51" t="str">
        <f t="shared" si="78"/>
        <v/>
      </c>
      <c r="AM101" s="55" t="str">
        <f t="shared" si="79"/>
        <v/>
      </c>
    </row>
    <row r="102" spans="1:39" x14ac:dyDescent="0.25">
      <c r="A102" t="s">
        <v>22</v>
      </c>
      <c r="B102" s="45">
        <v>30</v>
      </c>
      <c r="C102" s="49" t="str">
        <f t="shared" si="80"/>
        <v>RSDD2_30</v>
      </c>
      <c r="D102" s="1">
        <v>1.02134192426294</v>
      </c>
      <c r="E102" s="1">
        <v>1.37218612038288</v>
      </c>
      <c r="F102" s="1">
        <v>2.1256570263877399</v>
      </c>
      <c r="G102" s="1">
        <v>5.3357838568109601</v>
      </c>
      <c r="H102" s="1">
        <v>13.4414547892495</v>
      </c>
      <c r="I102" s="18">
        <v>90.236527812957107</v>
      </c>
      <c r="J102" s="51">
        <f t="shared" si="81"/>
        <v>2.1341924262940015E-2</v>
      </c>
      <c r="K102" s="51">
        <f t="shared" si="52"/>
        <v>6.5326191400823408E-2</v>
      </c>
      <c r="L102" s="51">
        <f t="shared" si="53"/>
        <v>7.8324119082103349E-2</v>
      </c>
      <c r="M102" s="51">
        <f t="shared" si="54"/>
        <v>8.7326346727196968E-2</v>
      </c>
      <c r="N102" s="51">
        <f t="shared" si="55"/>
        <v>9.0472896784405288E-2</v>
      </c>
      <c r="O102" s="55">
        <f t="shared" si="56"/>
        <v>9.4227556184764305E-2</v>
      </c>
      <c r="P102" s="12">
        <f t="shared" si="57"/>
        <v>0.9986224023348077</v>
      </c>
      <c r="Q102" s="12">
        <f t="shared" si="58"/>
        <v>1.2262068784974891</v>
      </c>
      <c r="R102" s="12">
        <f t="shared" si="59"/>
        <v>1.6974408298788248</v>
      </c>
      <c r="S102" s="12">
        <f t="shared" si="60"/>
        <v>3.4025234908093429</v>
      </c>
      <c r="T102" s="12">
        <f t="shared" si="61"/>
        <v>6.8446403129433815</v>
      </c>
      <c r="U102" s="13">
        <f t="shared" si="62"/>
        <v>29.301485240071354</v>
      </c>
      <c r="V102" s="51">
        <f t="shared" si="82"/>
        <v>-1.3775976651922983E-3</v>
      </c>
      <c r="W102" s="51">
        <f t="shared" si="63"/>
        <v>4.1628249319760169E-2</v>
      </c>
      <c r="X102" s="51">
        <f t="shared" si="64"/>
        <v>5.4337041016352172E-2</v>
      </c>
      <c r="Y102" s="51">
        <f t="shared" si="65"/>
        <v>6.3139016127474301E-2</v>
      </c>
      <c r="Z102" s="51">
        <f t="shared" si="66"/>
        <v>6.6215571884708835E-2</v>
      </c>
      <c r="AA102" s="55">
        <f t="shared" si="67"/>
        <v>6.9886709729208185E-2</v>
      </c>
      <c r="AB102" s="12" t="str">
        <f t="shared" si="68"/>
        <v/>
      </c>
      <c r="AC102" s="12" t="str">
        <f t="shared" si="69"/>
        <v/>
      </c>
      <c r="AD102" s="12" t="str">
        <f t="shared" si="70"/>
        <v/>
      </c>
      <c r="AE102" s="12" t="str">
        <f t="shared" si="71"/>
        <v/>
      </c>
      <c r="AF102" s="12" t="str">
        <f t="shared" si="72"/>
        <v/>
      </c>
      <c r="AG102" s="13" t="str">
        <f t="shared" si="73"/>
        <v/>
      </c>
      <c r="AH102" s="51" t="str">
        <f t="shared" si="74"/>
        <v/>
      </c>
      <c r="AI102" s="51" t="str">
        <f t="shared" si="75"/>
        <v/>
      </c>
      <c r="AJ102" s="51" t="str">
        <f t="shared" si="76"/>
        <v/>
      </c>
      <c r="AK102" s="51" t="str">
        <f t="shared" si="77"/>
        <v/>
      </c>
      <c r="AL102" s="51" t="str">
        <f t="shared" si="78"/>
        <v/>
      </c>
      <c r="AM102" s="55" t="str">
        <f t="shared" si="79"/>
        <v/>
      </c>
    </row>
    <row r="103" spans="1:39" x14ac:dyDescent="0.25">
      <c r="A103" t="s">
        <v>22</v>
      </c>
      <c r="B103" s="45">
        <v>50</v>
      </c>
      <c r="C103" s="49" t="str">
        <f t="shared" si="80"/>
        <v>RSDD2_50</v>
      </c>
      <c r="D103" s="1">
        <v>1.09731194350477</v>
      </c>
      <c r="E103" s="1">
        <v>1.60092407400626</v>
      </c>
      <c r="F103" s="1">
        <v>2.6237094642441701</v>
      </c>
      <c r="G103" s="1">
        <v>7.1562557271765499</v>
      </c>
      <c r="H103" s="1">
        <v>19.1372917083436</v>
      </c>
      <c r="I103" s="18">
        <v>140.94986662472499</v>
      </c>
      <c r="J103" s="51">
        <f t="shared" si="81"/>
        <v>9.7311943504770015E-2</v>
      </c>
      <c r="K103" s="51">
        <f t="shared" si="52"/>
        <v>9.8687407906728808E-2</v>
      </c>
      <c r="L103" s="51">
        <f t="shared" si="53"/>
        <v>0.10126433394139345</v>
      </c>
      <c r="M103" s="51">
        <f t="shared" si="54"/>
        <v>0.10340333580030725</v>
      </c>
      <c r="N103" s="51">
        <f t="shared" si="55"/>
        <v>0.10339077639743088</v>
      </c>
      <c r="O103" s="55">
        <f t="shared" si="56"/>
        <v>0.10403106431552978</v>
      </c>
      <c r="P103" s="12">
        <f t="shared" si="57"/>
        <v>1.0729024855453806</v>
      </c>
      <c r="Q103" s="12">
        <f t="shared" si="58"/>
        <v>1.4306106747027489</v>
      </c>
      <c r="R103" s="12">
        <f t="shared" si="59"/>
        <v>2.0951599976200366</v>
      </c>
      <c r="S103" s="12">
        <f t="shared" si="60"/>
        <v>4.5634022800372538</v>
      </c>
      <c r="T103" s="12">
        <f t="shared" si="61"/>
        <v>9.7450670601704559</v>
      </c>
      <c r="U103" s="13">
        <f t="shared" si="62"/>
        <v>45.769053138382958</v>
      </c>
      <c r="V103" s="51">
        <f t="shared" si="82"/>
        <v>7.2902485545380591E-2</v>
      </c>
      <c r="W103" s="51">
        <f t="shared" si="63"/>
        <v>7.4247353050355791E-2</v>
      </c>
      <c r="X103" s="51">
        <f t="shared" si="64"/>
        <v>7.676695594361127E-2</v>
      </c>
      <c r="Y103" s="51">
        <f t="shared" si="65"/>
        <v>7.8858376186140333E-2</v>
      </c>
      <c r="Z103" s="51">
        <f t="shared" si="66"/>
        <v>7.8846096164362667E-2</v>
      </c>
      <c r="AA103" s="55">
        <f t="shared" si="67"/>
        <v>7.9472141021396547E-2</v>
      </c>
      <c r="AB103" s="12" t="str">
        <f t="shared" si="68"/>
        <v/>
      </c>
      <c r="AC103" s="12" t="str">
        <f t="shared" si="69"/>
        <v/>
      </c>
      <c r="AD103" s="12" t="str">
        <f t="shared" si="70"/>
        <v/>
      </c>
      <c r="AE103" s="12" t="str">
        <f t="shared" si="71"/>
        <v/>
      </c>
      <c r="AF103" s="12" t="str">
        <f t="shared" si="72"/>
        <v/>
      </c>
      <c r="AG103" s="13" t="str">
        <f t="shared" si="73"/>
        <v/>
      </c>
      <c r="AH103" s="51" t="str">
        <f t="shared" si="74"/>
        <v/>
      </c>
      <c r="AI103" s="51" t="str">
        <f t="shared" si="75"/>
        <v/>
      </c>
      <c r="AJ103" s="51" t="str">
        <f t="shared" si="76"/>
        <v/>
      </c>
      <c r="AK103" s="51" t="str">
        <f t="shared" si="77"/>
        <v/>
      </c>
      <c r="AL103" s="51" t="str">
        <f t="shared" si="78"/>
        <v/>
      </c>
      <c r="AM103" s="55" t="str">
        <f t="shared" si="79"/>
        <v/>
      </c>
    </row>
    <row r="104" spans="1:39" x14ac:dyDescent="0.25">
      <c r="A104" t="s">
        <v>22</v>
      </c>
      <c r="B104" s="45">
        <v>70</v>
      </c>
      <c r="C104" s="49" t="str">
        <f t="shared" si="80"/>
        <v>RSDD2_70</v>
      </c>
      <c r="D104" s="1">
        <v>1.17592765565496</v>
      </c>
      <c r="E104" s="1">
        <v>1.8683409324742799</v>
      </c>
      <c r="F104" s="1">
        <v>3.2351703618183998</v>
      </c>
      <c r="G104" s="1">
        <v>9.5175596226374495</v>
      </c>
      <c r="H104" s="1">
        <v>27.610365468118999</v>
      </c>
      <c r="I104" s="18">
        <v>220.77148079709099</v>
      </c>
      <c r="J104" s="51">
        <f t="shared" si="81"/>
        <v>0.17592765565496005</v>
      </c>
      <c r="K104" s="51">
        <f t="shared" si="52"/>
        <v>0.13315997388754064</v>
      </c>
      <c r="L104" s="51">
        <f t="shared" si="53"/>
        <v>0.12457834264862755</v>
      </c>
      <c r="M104" s="51">
        <f t="shared" si="54"/>
        <v>0.11924787963903172</v>
      </c>
      <c r="N104" s="51">
        <f t="shared" si="55"/>
        <v>0.11695515930907652</v>
      </c>
      <c r="O104" s="55">
        <f t="shared" si="56"/>
        <v>0.11398375950783923</v>
      </c>
      <c r="P104" s="12">
        <f t="shared" si="57"/>
        <v>1.1497694088192294</v>
      </c>
      <c r="Q104" s="12">
        <f t="shared" si="58"/>
        <v>1.6695785424058411</v>
      </c>
      <c r="R104" s="12">
        <f t="shared" si="59"/>
        <v>2.5834413527644506</v>
      </c>
      <c r="S104" s="12">
        <f t="shared" si="60"/>
        <v>6.0691589202710352</v>
      </c>
      <c r="T104" s="12">
        <f t="shared" si="61"/>
        <v>14.059714777996808</v>
      </c>
      <c r="U104" s="13">
        <f t="shared" si="62"/>
        <v>71.688621479468992</v>
      </c>
      <c r="V104" s="51">
        <f t="shared" si="82"/>
        <v>0.1497694088192294</v>
      </c>
      <c r="W104" s="51">
        <f t="shared" si="63"/>
        <v>0.10795308453616226</v>
      </c>
      <c r="X104" s="51">
        <f t="shared" si="64"/>
        <v>9.9562349758541835E-2</v>
      </c>
      <c r="Y104" s="51">
        <f t="shared" si="65"/>
        <v>9.4350461702501276E-2</v>
      </c>
      <c r="Z104" s="51">
        <f t="shared" si="66"/>
        <v>9.2108742421826539E-2</v>
      </c>
      <c r="AA104" s="55">
        <f t="shared" si="67"/>
        <v>8.9203440742420703E-2</v>
      </c>
      <c r="AB104" s="12" t="str">
        <f t="shared" si="68"/>
        <v/>
      </c>
      <c r="AC104" s="12" t="str">
        <f t="shared" si="69"/>
        <v/>
      </c>
      <c r="AD104" s="12" t="str">
        <f t="shared" si="70"/>
        <v/>
      </c>
      <c r="AE104" s="12" t="str">
        <f t="shared" si="71"/>
        <v/>
      </c>
      <c r="AF104" s="12" t="str">
        <f t="shared" si="72"/>
        <v/>
      </c>
      <c r="AG104" s="13" t="str">
        <f t="shared" si="73"/>
        <v/>
      </c>
      <c r="AH104" s="51" t="str">
        <f t="shared" si="74"/>
        <v/>
      </c>
      <c r="AI104" s="51" t="str">
        <f t="shared" si="75"/>
        <v/>
      </c>
      <c r="AJ104" s="51" t="str">
        <f t="shared" si="76"/>
        <v/>
      </c>
      <c r="AK104" s="51" t="str">
        <f t="shared" si="77"/>
        <v/>
      </c>
      <c r="AL104" s="51" t="str">
        <f t="shared" si="78"/>
        <v/>
      </c>
      <c r="AM104" s="55" t="str">
        <f t="shared" si="79"/>
        <v/>
      </c>
    </row>
    <row r="105" spans="1:39" x14ac:dyDescent="0.25">
      <c r="A105" t="s">
        <v>22</v>
      </c>
      <c r="B105" s="45">
        <v>75</v>
      </c>
      <c r="C105" s="49" t="str">
        <f t="shared" si="80"/>
        <v>RSDD2_75</v>
      </c>
      <c r="D105" s="1">
        <v>1.1981070006280301</v>
      </c>
      <c r="E105" s="1">
        <v>1.9550644483114401</v>
      </c>
      <c r="F105" s="1">
        <v>3.4396775295919402</v>
      </c>
      <c r="G105" s="1">
        <v>10.3577692394372</v>
      </c>
      <c r="H105" s="1">
        <v>30.437591210643401</v>
      </c>
      <c r="I105" s="18">
        <v>249.88205288035101</v>
      </c>
      <c r="J105" s="51">
        <f t="shared" si="81"/>
        <v>0.19810700062803011</v>
      </c>
      <c r="K105" s="51">
        <f t="shared" si="52"/>
        <v>0.14348959108217829</v>
      </c>
      <c r="L105" s="51">
        <f t="shared" si="53"/>
        <v>0.13149274311170744</v>
      </c>
      <c r="M105" s="51">
        <f t="shared" si="54"/>
        <v>0.12399223654965508</v>
      </c>
      <c r="N105" s="51">
        <f t="shared" si="55"/>
        <v>0.12059068833904663</v>
      </c>
      <c r="O105" s="55">
        <f t="shared" si="56"/>
        <v>0.11674676043695054</v>
      </c>
      <c r="P105" s="12">
        <f t="shared" si="57"/>
        <v>1.1714553792401572</v>
      </c>
      <c r="Q105" s="12">
        <f t="shared" si="58"/>
        <v>1.7470760262146261</v>
      </c>
      <c r="R105" s="12">
        <f t="shared" si="59"/>
        <v>2.7467503025490738</v>
      </c>
      <c r="S105" s="12">
        <f t="shared" si="60"/>
        <v>6.6049439211413121</v>
      </c>
      <c r="T105" s="12">
        <f t="shared" si="61"/>
        <v>15.499391032872959</v>
      </c>
      <c r="U105" s="13">
        <f t="shared" si="62"/>
        <v>81.14136771097013</v>
      </c>
      <c r="V105" s="51">
        <f t="shared" si="82"/>
        <v>0.17145537924015719</v>
      </c>
      <c r="W105" s="51">
        <f t="shared" si="63"/>
        <v>0.11805292171414949</v>
      </c>
      <c r="X105" s="51">
        <f t="shared" si="64"/>
        <v>0.10632294093483052</v>
      </c>
      <c r="Y105" s="51">
        <f t="shared" si="65"/>
        <v>9.8989281458225609E-2</v>
      </c>
      <c r="Z105" s="51">
        <f t="shared" si="66"/>
        <v>9.5663399924294845E-2</v>
      </c>
      <c r="AA105" s="55">
        <f t="shared" si="67"/>
        <v>9.1904979335848624E-2</v>
      </c>
      <c r="AB105" s="12" t="str">
        <f t="shared" si="68"/>
        <v/>
      </c>
      <c r="AC105" s="12" t="str">
        <f t="shared" si="69"/>
        <v/>
      </c>
      <c r="AD105" s="12" t="str">
        <f t="shared" si="70"/>
        <v/>
      </c>
      <c r="AE105" s="12" t="str">
        <f t="shared" si="71"/>
        <v/>
      </c>
      <c r="AF105" s="12" t="str">
        <f t="shared" si="72"/>
        <v/>
      </c>
      <c r="AG105" s="13" t="str">
        <f t="shared" si="73"/>
        <v/>
      </c>
      <c r="AH105" s="51" t="str">
        <f t="shared" si="74"/>
        <v/>
      </c>
      <c r="AI105" s="51" t="str">
        <f t="shared" si="75"/>
        <v/>
      </c>
      <c r="AJ105" s="51" t="str">
        <f t="shared" si="76"/>
        <v/>
      </c>
      <c r="AK105" s="51" t="str">
        <f t="shared" si="77"/>
        <v/>
      </c>
      <c r="AL105" s="51" t="str">
        <f t="shared" si="78"/>
        <v/>
      </c>
      <c r="AM105" s="55" t="str">
        <f t="shared" si="79"/>
        <v/>
      </c>
    </row>
    <row r="106" spans="1:39" x14ac:dyDescent="0.25">
      <c r="A106" t="s">
        <v>22</v>
      </c>
      <c r="B106" s="45">
        <v>85</v>
      </c>
      <c r="C106" s="49" t="str">
        <f t="shared" si="80"/>
        <v>RSDD2_85</v>
      </c>
      <c r="D106" s="1">
        <v>1.2516395560958</v>
      </c>
      <c r="E106" s="1">
        <v>2.1585167356309101</v>
      </c>
      <c r="F106" s="1">
        <v>3.9643909965881399</v>
      </c>
      <c r="G106" s="1">
        <v>12.7401609877985</v>
      </c>
      <c r="H106" s="1">
        <v>38.969156627590799</v>
      </c>
      <c r="I106" s="18">
        <v>338.13122744564203</v>
      </c>
      <c r="J106" s="51">
        <f t="shared" si="81"/>
        <v>0.25163955609580002</v>
      </c>
      <c r="K106" s="51">
        <f t="shared" si="52"/>
        <v>0.16635588245038102</v>
      </c>
      <c r="L106" s="51">
        <f t="shared" si="53"/>
        <v>0.14767163511000425</v>
      </c>
      <c r="M106" s="51">
        <f t="shared" si="54"/>
        <v>0.13568723867415211</v>
      </c>
      <c r="N106" s="51">
        <f t="shared" si="55"/>
        <v>0.12985843854327617</v>
      </c>
      <c r="O106" s="55">
        <f t="shared" si="56"/>
        <v>0.12352232270290675</v>
      </c>
      <c r="P106" s="12">
        <f t="shared" si="57"/>
        <v>1.2237971150236215</v>
      </c>
      <c r="Q106" s="12">
        <f t="shared" si="58"/>
        <v>1.9288841573794939</v>
      </c>
      <c r="R106" s="12">
        <f t="shared" si="59"/>
        <v>3.1657596026430759</v>
      </c>
      <c r="S106" s="12">
        <f t="shared" si="60"/>
        <v>8.1241478667363776</v>
      </c>
      <c r="T106" s="12">
        <f t="shared" si="61"/>
        <v>19.843823797104445</v>
      </c>
      <c r="U106" s="13">
        <f t="shared" si="62"/>
        <v>109.79752224888946</v>
      </c>
      <c r="V106" s="51">
        <f t="shared" si="82"/>
        <v>0.22379711502362154</v>
      </c>
      <c r="W106" s="51">
        <f t="shared" si="63"/>
        <v>0.1404105575617931</v>
      </c>
      <c r="X106" s="51">
        <f t="shared" si="64"/>
        <v>0.12214193711097798</v>
      </c>
      <c r="Y106" s="51">
        <f t="shared" si="65"/>
        <v>0.11042413088468384</v>
      </c>
      <c r="Z106" s="51">
        <f t="shared" si="66"/>
        <v>0.10472499110480515</v>
      </c>
      <c r="AA106" s="55">
        <f t="shared" si="67"/>
        <v>9.8529820739555074E-2</v>
      </c>
      <c r="AB106" s="12" t="str">
        <f t="shared" si="68"/>
        <v/>
      </c>
      <c r="AC106" s="12" t="str">
        <f t="shared" si="69"/>
        <v/>
      </c>
      <c r="AD106" s="12" t="str">
        <f t="shared" si="70"/>
        <v/>
      </c>
      <c r="AE106" s="12" t="str">
        <f t="shared" si="71"/>
        <v/>
      </c>
      <c r="AF106" s="12" t="str">
        <f t="shared" si="72"/>
        <v/>
      </c>
      <c r="AG106" s="13" t="str">
        <f t="shared" si="73"/>
        <v/>
      </c>
      <c r="AH106" s="51" t="str">
        <f t="shared" si="74"/>
        <v/>
      </c>
      <c r="AI106" s="51" t="str">
        <f t="shared" si="75"/>
        <v/>
      </c>
      <c r="AJ106" s="51" t="str">
        <f t="shared" si="76"/>
        <v/>
      </c>
      <c r="AK106" s="51" t="str">
        <f t="shared" si="77"/>
        <v/>
      </c>
      <c r="AL106" s="51" t="str">
        <f t="shared" si="78"/>
        <v/>
      </c>
      <c r="AM106" s="55" t="str">
        <f t="shared" si="79"/>
        <v/>
      </c>
    </row>
    <row r="107" spans="1:39" x14ac:dyDescent="0.25">
      <c r="A107" t="s">
        <v>22</v>
      </c>
      <c r="B107" s="45">
        <v>90</v>
      </c>
      <c r="C107" s="49" t="str">
        <f t="shared" si="80"/>
        <v>RSDD2_90</v>
      </c>
      <c r="D107" s="1">
        <v>1.2903648784555599</v>
      </c>
      <c r="E107" s="1">
        <v>2.3153701202024601</v>
      </c>
      <c r="F107" s="1">
        <v>4.3646182005748004</v>
      </c>
      <c r="G107" s="1">
        <v>14.6367736970424</v>
      </c>
      <c r="H107" s="1">
        <v>46.110889582098999</v>
      </c>
      <c r="I107" s="18">
        <v>418.09064862140002</v>
      </c>
      <c r="J107" s="51">
        <f t="shared" si="81"/>
        <v>0.29036487845555992</v>
      </c>
      <c r="K107" s="51">
        <f t="shared" si="52"/>
        <v>0.18283477694020478</v>
      </c>
      <c r="L107" s="51">
        <f t="shared" si="53"/>
        <v>0.1587630172526513</v>
      </c>
      <c r="M107" s="51">
        <f t="shared" si="54"/>
        <v>0.14359505274228579</v>
      </c>
      <c r="N107" s="51">
        <f t="shared" si="55"/>
        <v>0.13621394900141159</v>
      </c>
      <c r="O107" s="55">
        <f t="shared" si="56"/>
        <v>0.12830213279661051</v>
      </c>
      <c r="P107" s="12">
        <f t="shared" si="57"/>
        <v>1.2616610012769947</v>
      </c>
      <c r="Q107" s="12">
        <f t="shared" si="58"/>
        <v>2.0690507836266532</v>
      </c>
      <c r="R107" s="12">
        <f t="shared" si="59"/>
        <v>3.4853605490053781</v>
      </c>
      <c r="S107" s="12">
        <f t="shared" si="60"/>
        <v>9.3335801581011264</v>
      </c>
      <c r="T107" s="12">
        <f t="shared" si="61"/>
        <v>23.480527863080955</v>
      </c>
      <c r="U107" s="13">
        <f t="shared" si="62"/>
        <v>135.76183909674694</v>
      </c>
      <c r="V107" s="51">
        <f t="shared" si="82"/>
        <v>0.26166100127699465</v>
      </c>
      <c r="W107" s="51">
        <f t="shared" si="63"/>
        <v>0.1565228827413605</v>
      </c>
      <c r="X107" s="51">
        <f t="shared" si="64"/>
        <v>0.13298659394663748</v>
      </c>
      <c r="Y107" s="51">
        <f t="shared" si="65"/>
        <v>0.11815603740329239</v>
      </c>
      <c r="Z107" s="51">
        <f t="shared" si="66"/>
        <v>0.11093912465890132</v>
      </c>
      <c r="AA107" s="55">
        <f t="shared" si="67"/>
        <v>0.10320330503025743</v>
      </c>
      <c r="AB107" s="12" t="str">
        <f t="shared" si="68"/>
        <v/>
      </c>
      <c r="AC107" s="12" t="str">
        <f t="shared" si="69"/>
        <v/>
      </c>
      <c r="AD107" s="12" t="str">
        <f t="shared" si="70"/>
        <v/>
      </c>
      <c r="AE107" s="12" t="str">
        <f t="shared" si="71"/>
        <v/>
      </c>
      <c r="AF107" s="12" t="str">
        <f t="shared" si="72"/>
        <v/>
      </c>
      <c r="AG107" s="13" t="str">
        <f t="shared" si="73"/>
        <v/>
      </c>
      <c r="AH107" s="51" t="str">
        <f t="shared" si="74"/>
        <v/>
      </c>
      <c r="AI107" s="51" t="str">
        <f t="shared" si="75"/>
        <v/>
      </c>
      <c r="AJ107" s="51" t="str">
        <f t="shared" si="76"/>
        <v/>
      </c>
      <c r="AK107" s="51" t="str">
        <f t="shared" si="77"/>
        <v/>
      </c>
      <c r="AL107" s="51" t="str">
        <f t="shared" si="78"/>
        <v/>
      </c>
      <c r="AM107" s="55" t="str">
        <f t="shared" si="79"/>
        <v/>
      </c>
    </row>
    <row r="108" spans="1:39" x14ac:dyDescent="0.25">
      <c r="A108" t="s">
        <v>22</v>
      </c>
      <c r="B108" s="45">
        <v>95</v>
      </c>
      <c r="C108" s="49" t="str">
        <f t="shared" si="80"/>
        <v>RSDD2_95</v>
      </c>
      <c r="D108" s="1">
        <v>1.34798947577776</v>
      </c>
      <c r="E108" s="1">
        <v>2.5589018872957299</v>
      </c>
      <c r="F108" s="1">
        <v>5.0780383088891901</v>
      </c>
      <c r="G108" s="1">
        <v>18.185317921552102</v>
      </c>
      <c r="H108" s="1">
        <v>58.799499010333399</v>
      </c>
      <c r="I108" s="18">
        <v>581.08456522924996</v>
      </c>
      <c r="J108" s="51">
        <f t="shared" si="81"/>
        <v>0.34798947577775996</v>
      </c>
      <c r="K108" s="51">
        <f t="shared" si="52"/>
        <v>0.20673171507602062</v>
      </c>
      <c r="L108" s="51">
        <f t="shared" si="53"/>
        <v>0.17643949833625339</v>
      </c>
      <c r="M108" s="51">
        <f t="shared" si="54"/>
        <v>0.15607509365043382</v>
      </c>
      <c r="N108" s="51">
        <f t="shared" si="55"/>
        <v>0.14545787109054431</v>
      </c>
      <c r="O108" s="55">
        <f t="shared" si="56"/>
        <v>0.13575533836829212</v>
      </c>
      <c r="P108" s="12">
        <f t="shared" si="57"/>
        <v>1.3180037523620431</v>
      </c>
      <c r="Q108" s="12">
        <f t="shared" si="58"/>
        <v>2.2866745618493129</v>
      </c>
      <c r="R108" s="12">
        <f t="shared" si="59"/>
        <v>4.0550613077243547</v>
      </c>
      <c r="S108" s="12">
        <f t="shared" si="60"/>
        <v>11.596416398489312</v>
      </c>
      <c r="T108" s="12">
        <f t="shared" si="61"/>
        <v>29.941805229958579</v>
      </c>
      <c r="U108" s="13">
        <f t="shared" si="62"/>
        <v>188.68900681319528</v>
      </c>
      <c r="V108" s="51">
        <f t="shared" si="82"/>
        <v>0.31800375236204315</v>
      </c>
      <c r="W108" s="51">
        <f t="shared" si="63"/>
        <v>0.17988823885053651</v>
      </c>
      <c r="X108" s="51">
        <f t="shared" si="64"/>
        <v>0.15026986567492884</v>
      </c>
      <c r="Y108" s="51">
        <f t="shared" si="65"/>
        <v>0.13035846260181283</v>
      </c>
      <c r="Z108" s="51">
        <f t="shared" si="66"/>
        <v>0.11997741777538828</v>
      </c>
      <c r="AA108" s="55">
        <f t="shared" si="67"/>
        <v>0.11049071571640856</v>
      </c>
      <c r="AB108" s="12" t="str">
        <f t="shared" si="68"/>
        <v/>
      </c>
      <c r="AC108" s="12" t="str">
        <f t="shared" si="69"/>
        <v/>
      </c>
      <c r="AD108" s="12" t="str">
        <f t="shared" si="70"/>
        <v/>
      </c>
      <c r="AE108" s="12" t="str">
        <f t="shared" si="71"/>
        <v/>
      </c>
      <c r="AF108" s="12" t="str">
        <f t="shared" si="72"/>
        <v/>
      </c>
      <c r="AG108" s="13" t="str">
        <f t="shared" si="73"/>
        <v/>
      </c>
      <c r="AH108" s="51" t="str">
        <f t="shared" si="74"/>
        <v/>
      </c>
      <c r="AI108" s="51" t="str">
        <f t="shared" si="75"/>
        <v/>
      </c>
      <c r="AJ108" s="51" t="str">
        <f t="shared" si="76"/>
        <v/>
      </c>
      <c r="AK108" s="51" t="str">
        <f t="shared" si="77"/>
        <v/>
      </c>
      <c r="AL108" s="51" t="str">
        <f t="shared" si="78"/>
        <v/>
      </c>
      <c r="AM108" s="55" t="str">
        <f t="shared" si="79"/>
        <v/>
      </c>
    </row>
    <row r="109" spans="1:39" x14ac:dyDescent="0.25">
      <c r="A109" t="s">
        <v>22</v>
      </c>
      <c r="B109" s="45">
        <v>99</v>
      </c>
      <c r="C109" s="49" t="str">
        <f t="shared" si="80"/>
        <v>RSDD2_99</v>
      </c>
      <c r="D109" s="1">
        <v>1.46951349552252</v>
      </c>
      <c r="E109" s="1">
        <v>3.04064930371687</v>
      </c>
      <c r="F109" s="1">
        <v>6.7419555887304803</v>
      </c>
      <c r="G109" s="1">
        <v>26.261443523483699</v>
      </c>
      <c r="H109" s="1">
        <v>94.196832787570102</v>
      </c>
      <c r="I109" s="18">
        <v>1035.10834507155</v>
      </c>
      <c r="J109" s="51">
        <f t="shared" si="81"/>
        <v>0.46951349552251997</v>
      </c>
      <c r="K109" s="51">
        <f t="shared" si="52"/>
        <v>0.24908866307297006</v>
      </c>
      <c r="L109" s="51">
        <f t="shared" si="53"/>
        <v>0.21025974632276845</v>
      </c>
      <c r="M109" s="51">
        <f t="shared" si="54"/>
        <v>0.17751359429388347</v>
      </c>
      <c r="N109" s="51">
        <f t="shared" si="55"/>
        <v>0.16359329495417851</v>
      </c>
      <c r="O109" s="55">
        <f t="shared" si="56"/>
        <v>0.14894626110468767</v>
      </c>
      <c r="P109" s="12">
        <f t="shared" si="57"/>
        <v>1.4368244975561395</v>
      </c>
      <c r="Q109" s="12">
        <f t="shared" si="58"/>
        <v>2.7171715527015214</v>
      </c>
      <c r="R109" s="12">
        <f t="shared" si="59"/>
        <v>5.383780425287358</v>
      </c>
      <c r="S109" s="12">
        <f t="shared" si="60"/>
        <v>16.746401445245407</v>
      </c>
      <c r="T109" s="12">
        <f t="shared" si="61"/>
        <v>47.966789990995338</v>
      </c>
      <c r="U109" s="13">
        <f t="shared" si="62"/>
        <v>336.11900446632194</v>
      </c>
      <c r="V109" s="51">
        <f t="shared" si="82"/>
        <v>0.4368244975561395</v>
      </c>
      <c r="W109" s="51">
        <f t="shared" si="63"/>
        <v>0.22130296604369404</v>
      </c>
      <c r="X109" s="51">
        <f t="shared" si="64"/>
        <v>0.1833377898338493</v>
      </c>
      <c r="Y109" s="51">
        <f t="shared" si="65"/>
        <v>0.15132006860899594</v>
      </c>
      <c r="Z109" s="51">
        <f t="shared" si="66"/>
        <v>0.13770942320455148</v>
      </c>
      <c r="AA109" s="55">
        <f t="shared" si="67"/>
        <v>0.12338820933642092</v>
      </c>
      <c r="AB109" s="12" t="str">
        <f t="shared" si="68"/>
        <v/>
      </c>
      <c r="AC109" s="12" t="str">
        <f t="shared" si="69"/>
        <v/>
      </c>
      <c r="AD109" s="12" t="str">
        <f t="shared" si="70"/>
        <v/>
      </c>
      <c r="AE109" s="12" t="str">
        <f t="shared" si="71"/>
        <v/>
      </c>
      <c r="AF109" s="12" t="str">
        <f t="shared" si="72"/>
        <v/>
      </c>
      <c r="AG109" s="13" t="str">
        <f t="shared" si="73"/>
        <v/>
      </c>
      <c r="AH109" s="51" t="str">
        <f t="shared" si="74"/>
        <v/>
      </c>
      <c r="AI109" s="51" t="str">
        <f t="shared" si="75"/>
        <v/>
      </c>
      <c r="AJ109" s="51" t="str">
        <f t="shared" si="76"/>
        <v/>
      </c>
      <c r="AK109" s="51" t="str">
        <f t="shared" si="77"/>
        <v/>
      </c>
      <c r="AL109" s="51" t="str">
        <f t="shared" si="78"/>
        <v/>
      </c>
      <c r="AM109" s="55" t="str">
        <f t="shared" si="79"/>
        <v/>
      </c>
    </row>
    <row r="110" spans="1:39" x14ac:dyDescent="0.25">
      <c r="A110" t="s">
        <v>22</v>
      </c>
      <c r="B110" s="45">
        <v>100</v>
      </c>
      <c r="C110" s="49" t="str">
        <f t="shared" si="80"/>
        <v>RSDD2_100</v>
      </c>
      <c r="D110" s="1">
        <v>1.7889397767111299</v>
      </c>
      <c r="E110" s="1">
        <v>4.4420514588190896</v>
      </c>
      <c r="F110" s="1">
        <v>11.289058671656599</v>
      </c>
      <c r="G110" s="1">
        <v>63.708852610143502</v>
      </c>
      <c r="H110" s="1">
        <v>287.783550347568</v>
      </c>
      <c r="I110" s="18">
        <v>4245.6491394675304</v>
      </c>
      <c r="J110" s="51">
        <f t="shared" si="81"/>
        <v>0.78893977671112991</v>
      </c>
      <c r="K110" s="51">
        <f t="shared" si="52"/>
        <v>0.34746259149535264</v>
      </c>
      <c r="L110" s="51">
        <f t="shared" si="53"/>
        <v>0.27428265882507419</v>
      </c>
      <c r="M110" s="51">
        <f t="shared" si="54"/>
        <v>0.23086377168188243</v>
      </c>
      <c r="N110" s="51">
        <f t="shared" si="55"/>
        <v>0.20772725033910189</v>
      </c>
      <c r="O110" s="55">
        <f t="shared" si="56"/>
        <v>0.18184053665230504</v>
      </c>
      <c r="P110" s="12">
        <f t="shared" si="57"/>
        <v>1.7491452127952036</v>
      </c>
      <c r="Q110" s="12">
        <f t="shared" si="58"/>
        <v>3.9694863346409135</v>
      </c>
      <c r="R110" s="12">
        <f t="shared" si="59"/>
        <v>9.0148640548713335</v>
      </c>
      <c r="S110" s="12">
        <f t="shared" si="60"/>
        <v>40.625871173889884</v>
      </c>
      <c r="T110" s="12">
        <f t="shared" si="61"/>
        <v>146.54476922292406</v>
      </c>
      <c r="U110" s="13">
        <f t="shared" si="62"/>
        <v>1378.6415391834955</v>
      </c>
      <c r="V110" s="51">
        <f t="shared" si="82"/>
        <v>0.74914521279520363</v>
      </c>
      <c r="W110" s="51">
        <f t="shared" si="63"/>
        <v>0.31748858850227157</v>
      </c>
      <c r="X110" s="51">
        <f t="shared" si="64"/>
        <v>0.24593652701352853</v>
      </c>
      <c r="Y110" s="51">
        <f t="shared" si="65"/>
        <v>0.20348348327215016</v>
      </c>
      <c r="Z110" s="51">
        <f t="shared" si="66"/>
        <v>0.18086162865507682</v>
      </c>
      <c r="AA110" s="55">
        <f t="shared" si="67"/>
        <v>0.15555075910556937</v>
      </c>
      <c r="AB110" s="12" t="str">
        <f t="shared" si="68"/>
        <v/>
      </c>
      <c r="AC110" s="12" t="str">
        <f t="shared" si="69"/>
        <v/>
      </c>
      <c r="AD110" s="12" t="str">
        <f t="shared" si="70"/>
        <v/>
      </c>
      <c r="AE110" s="12" t="str">
        <f t="shared" si="71"/>
        <v/>
      </c>
      <c r="AF110" s="12" t="str">
        <f t="shared" si="72"/>
        <v/>
      </c>
      <c r="AG110" s="13" t="str">
        <f t="shared" si="73"/>
        <v/>
      </c>
      <c r="AH110" s="51" t="str">
        <f t="shared" si="74"/>
        <v/>
      </c>
      <c r="AI110" s="51" t="str">
        <f t="shared" si="75"/>
        <v/>
      </c>
      <c r="AJ110" s="51" t="str">
        <f t="shared" si="76"/>
        <v/>
      </c>
      <c r="AK110" s="51" t="str">
        <f t="shared" si="77"/>
        <v/>
      </c>
      <c r="AL110" s="51" t="str">
        <f t="shared" si="78"/>
        <v/>
      </c>
      <c r="AM110" s="55" t="str">
        <f t="shared" si="79"/>
        <v/>
      </c>
    </row>
    <row r="111" spans="1:39" x14ac:dyDescent="0.25">
      <c r="A111" s="9" t="s">
        <v>22</v>
      </c>
      <c r="B111" s="46" t="s">
        <v>31</v>
      </c>
      <c r="C111" s="50" t="str">
        <f t="shared" si="80"/>
        <v>RSDD2_mean</v>
      </c>
      <c r="D111" s="25">
        <v>1.09445030913029</v>
      </c>
      <c r="E111" s="25">
        <v>1.6636152575060399</v>
      </c>
      <c r="F111" s="25">
        <v>2.84501841304392</v>
      </c>
      <c r="G111" s="25">
        <v>8.3627907382184201</v>
      </c>
      <c r="H111" s="25">
        <v>24.3205624031791</v>
      </c>
      <c r="I111" s="26">
        <v>204.17185455577999</v>
      </c>
      <c r="J111" s="57">
        <f t="shared" si="81"/>
        <v>9.4450309130289956E-2</v>
      </c>
      <c r="K111" s="57">
        <f t="shared" si="52"/>
        <v>0.1071604893467466</v>
      </c>
      <c r="L111" s="57">
        <f t="shared" si="53"/>
        <v>0.11021862341590483</v>
      </c>
      <c r="M111" s="57">
        <f t="shared" si="54"/>
        <v>0.11203270858128223</v>
      </c>
      <c r="N111" s="57">
        <f t="shared" si="55"/>
        <v>0.11224156401766772</v>
      </c>
      <c r="O111" s="58">
        <f t="shared" si="56"/>
        <v>0.11224360521033572</v>
      </c>
      <c r="P111" s="14">
        <f t="shared" si="57"/>
        <v>1.0701045075854438</v>
      </c>
      <c r="Q111" s="14">
        <f t="shared" si="58"/>
        <v>1.4866324922147411</v>
      </c>
      <c r="R111" s="14">
        <f t="shared" si="59"/>
        <v>2.2718859891825787</v>
      </c>
      <c r="S111" s="14">
        <f t="shared" si="60"/>
        <v>5.3327857160461232</v>
      </c>
      <c r="T111" s="14">
        <f t="shared" si="61"/>
        <v>12.384485494188787</v>
      </c>
      <c r="U111" s="15">
        <f t="shared" si="62"/>
        <v>66.298412934336639</v>
      </c>
      <c r="V111" s="57">
        <f t="shared" si="82"/>
        <v>7.0104507585443843E-2</v>
      </c>
      <c r="W111" s="57">
        <f t="shared" si="63"/>
        <v>8.2531952695000133E-2</v>
      </c>
      <c r="X111" s="57">
        <f t="shared" si="64"/>
        <v>8.5522059257999272E-2</v>
      </c>
      <c r="Y111" s="57">
        <f t="shared" si="65"/>
        <v>8.7295790505931947E-2</v>
      </c>
      <c r="Z111" s="57">
        <f t="shared" si="66"/>
        <v>8.7499999999999911E-2</v>
      </c>
      <c r="AA111" s="58">
        <f t="shared" si="67"/>
        <v>8.7501995786795073E-2</v>
      </c>
      <c r="AB111" s="14" t="str">
        <f t="shared" si="68"/>
        <v/>
      </c>
      <c r="AC111" s="14" t="str">
        <f t="shared" si="69"/>
        <v/>
      </c>
      <c r="AD111" s="14" t="str">
        <f t="shared" si="70"/>
        <v/>
      </c>
      <c r="AE111" s="14" t="str">
        <f t="shared" si="71"/>
        <v/>
      </c>
      <c r="AF111" s="14" t="str">
        <f t="shared" si="72"/>
        <v/>
      </c>
      <c r="AG111" s="15" t="str">
        <f t="shared" si="73"/>
        <v/>
      </c>
      <c r="AH111" s="57" t="str">
        <f t="shared" si="74"/>
        <v/>
      </c>
      <c r="AI111" s="57" t="str">
        <f t="shared" si="75"/>
        <v/>
      </c>
      <c r="AJ111" s="57" t="str">
        <f t="shared" si="76"/>
        <v/>
      </c>
      <c r="AK111" s="57" t="str">
        <f t="shared" si="77"/>
        <v/>
      </c>
      <c r="AL111" s="57" t="str">
        <f t="shared" si="78"/>
        <v/>
      </c>
      <c r="AM111" s="58" t="str">
        <f t="shared" si="79"/>
        <v/>
      </c>
    </row>
    <row r="112" spans="1:39" x14ac:dyDescent="0.25">
      <c r="A112" s="3" t="s">
        <v>23</v>
      </c>
      <c r="B112" s="47">
        <v>0</v>
      </c>
      <c r="C112" s="48" t="str">
        <f t="shared" si="80"/>
        <v>LN_0</v>
      </c>
      <c r="D112" s="42">
        <v>0.58056985648845105</v>
      </c>
      <c r="E112" s="42">
        <v>0.46661862829441803</v>
      </c>
      <c r="F112" s="42">
        <v>0.49151843439278098</v>
      </c>
      <c r="G112" s="42">
        <v>0.54368695498386099</v>
      </c>
      <c r="H112" s="42">
        <v>0.95177615939624505</v>
      </c>
      <c r="I112" s="43">
        <v>4.5561585516423202</v>
      </c>
      <c r="J112" s="53">
        <f t="shared" si="81"/>
        <v>-0.41943014351154895</v>
      </c>
      <c r="K112" s="53">
        <f t="shared" si="52"/>
        <v>-0.14139697441813026</v>
      </c>
      <c r="L112" s="53">
        <f t="shared" si="53"/>
        <v>-6.8561937502185089E-2</v>
      </c>
      <c r="M112" s="53">
        <f t="shared" si="54"/>
        <v>-3.0009578628232281E-2</v>
      </c>
      <c r="N112" s="53">
        <f t="shared" si="55"/>
        <v>-1.6461568790567815E-3</v>
      </c>
      <c r="O112" s="54">
        <f t="shared" si="56"/>
        <v>3.0794224563344574E-2</v>
      </c>
      <c r="P112" s="16">
        <f t="shared" ref="P112:P143" si="83">D112*VLOOKUP($A112,adj_factors,3+MATCH(P$15,$P$15:$U$15,0),0)</f>
        <v>0.56535971015701347</v>
      </c>
      <c r="Q112" s="16">
        <f t="shared" ref="Q112:Q143" si="84">E112*VLOOKUP($A112,adj_factors,3+MATCH(Q$15,$P$15:$U$15,0),0)</f>
        <v>0.40861465124948548</v>
      </c>
      <c r="R112" s="16">
        <f t="shared" ref="R112:R143" si="85">F112*VLOOKUP($A112,adj_factors,3+MATCH(R$15,$P$15:$U$15,0),0)</f>
        <v>0.37691509829053804</v>
      </c>
      <c r="S112" s="16">
        <f t="shared" ref="S112:S143" si="86">G112*VLOOKUP($A112,adj_factors,3+MATCH(S$15,$P$15:$U$15,0),0)</f>
        <v>0.31971010313568254</v>
      </c>
      <c r="T112" s="16">
        <f t="shared" ref="T112:T143" si="87">H112*VLOOKUP($A112,adj_factors,3+MATCH(T$15,$P$15:$U$15,0),0)</f>
        <v>0.42918644166029751</v>
      </c>
      <c r="U112" s="17">
        <f t="shared" ref="U112:U143" si="88">I112*VLOOKUP($A112,adj_factors,3+MATCH(U$15,$P$15:$U$15,0),0)</f>
        <v>1.2081405139888348</v>
      </c>
      <c r="V112" s="53">
        <f t="shared" si="82"/>
        <v>-0.43464028984298653</v>
      </c>
      <c r="W112" s="53">
        <f t="shared" si="63"/>
        <v>-0.16389121436834908</v>
      </c>
      <c r="X112" s="53">
        <f t="shared" si="64"/>
        <v>-9.296435707483186E-2</v>
      </c>
      <c r="Y112" s="53">
        <f t="shared" si="65"/>
        <v>-5.5422017948445035E-2</v>
      </c>
      <c r="Z112" s="53">
        <f t="shared" si="66"/>
        <v>-2.7801679551675451E-2</v>
      </c>
      <c r="AA112" s="54">
        <f t="shared" si="67"/>
        <v>3.7888076992309561E-3</v>
      </c>
      <c r="AB112" s="16" t="str">
        <f t="shared" ref="AB112:AB143" si="89">IF(VLOOKUP($A112,include,2,0),P112,"")</f>
        <v/>
      </c>
      <c r="AC112" s="16" t="str">
        <f t="shared" ref="AC112:AC143" si="90">IF(VLOOKUP($A112,include,2,0),Q112,"")</f>
        <v/>
      </c>
      <c r="AD112" s="16" t="str">
        <f t="shared" ref="AD112:AD143" si="91">IF(VLOOKUP($A112,include,2,0),R112,"")</f>
        <v/>
      </c>
      <c r="AE112" s="16" t="str">
        <f t="shared" ref="AE112:AE143" si="92">IF(VLOOKUP($A112,include,2,0),S112,"")</f>
        <v/>
      </c>
      <c r="AF112" s="16" t="str">
        <f t="shared" ref="AF112:AF143" si="93">IF(VLOOKUP($A112,include,2,0),T112,"")</f>
        <v/>
      </c>
      <c r="AG112" s="17" t="str">
        <f t="shared" ref="AG112:AG143" si="94">IF(VLOOKUP($A112,include,2,0),U112,"")</f>
        <v/>
      </c>
      <c r="AH112" s="53" t="str">
        <f t="shared" ref="AH112:AH143" si="95">IF(VLOOKUP($A112,include,2,0),V112,"")</f>
        <v/>
      </c>
      <c r="AI112" s="53" t="str">
        <f t="shared" ref="AI112:AI143" si="96">IF(VLOOKUP($A112,include,2,0),W112,"")</f>
        <v/>
      </c>
      <c r="AJ112" s="53" t="str">
        <f t="shared" ref="AJ112:AJ143" si="97">IF(VLOOKUP($A112,include,2,0),X112,"")</f>
        <v/>
      </c>
      <c r="AK112" s="53" t="str">
        <f t="shared" ref="AK112:AK143" si="98">IF(VLOOKUP($A112,include,2,0),Y112,"")</f>
        <v/>
      </c>
      <c r="AL112" s="53" t="str">
        <f t="shared" ref="AL112:AL143" si="99">IF(VLOOKUP($A112,include,2,0),Z112,"")</f>
        <v/>
      </c>
      <c r="AM112" s="54" t="str">
        <f t="shared" ref="AM112:AM143" si="100">IF(VLOOKUP($A112,include,2,0),AA112,"")</f>
        <v/>
      </c>
    </row>
    <row r="113" spans="1:39" x14ac:dyDescent="0.25">
      <c r="A113" t="s">
        <v>23</v>
      </c>
      <c r="B113" s="45">
        <v>1</v>
      </c>
      <c r="C113" s="49" t="str">
        <f t="shared" si="80"/>
        <v>LN_1</v>
      </c>
      <c r="D113" s="1">
        <v>0.77947376989096395</v>
      </c>
      <c r="E113" s="1">
        <v>0.75384099254389703</v>
      </c>
      <c r="F113" s="1">
        <v>0.91295913425986996</v>
      </c>
      <c r="G113" s="1">
        <v>1.5562467556267501</v>
      </c>
      <c r="H113" s="1">
        <v>2.9198405405409198</v>
      </c>
      <c r="I113" s="18">
        <v>12.1064907713246</v>
      </c>
      <c r="J113" s="51">
        <f t="shared" si="81"/>
        <v>-0.22052623010903605</v>
      </c>
      <c r="K113" s="51">
        <f t="shared" si="52"/>
        <v>-5.4947468067419125E-2</v>
      </c>
      <c r="L113" s="51">
        <f t="shared" si="53"/>
        <v>-9.0650780930764396E-3</v>
      </c>
      <c r="M113" s="51">
        <f t="shared" si="54"/>
        <v>2.2360173371243519E-2</v>
      </c>
      <c r="N113" s="51">
        <f t="shared" si="55"/>
        <v>3.6363170943985557E-2</v>
      </c>
      <c r="O113" s="55">
        <f t="shared" si="56"/>
        <v>5.1139521972681568E-2</v>
      </c>
      <c r="P113" s="12">
        <f t="shared" si="83"/>
        <v>0.75905260959637211</v>
      </c>
      <c r="Q113" s="12">
        <f t="shared" si="84"/>
        <v>0.66013325569920311</v>
      </c>
      <c r="R113" s="12">
        <f t="shared" si="85"/>
        <v>0.70009191466015419</v>
      </c>
      <c r="S113" s="12">
        <f t="shared" si="86"/>
        <v>0.9151365619224191</v>
      </c>
      <c r="T113" s="12">
        <f t="shared" si="87"/>
        <v>1.3166498860458649</v>
      </c>
      <c r="U113" s="13">
        <f t="shared" si="88"/>
        <v>3.2102355125014146</v>
      </c>
      <c r="V113" s="51">
        <f t="shared" si="82"/>
        <v>-0.24094739040362789</v>
      </c>
      <c r="W113" s="51">
        <f t="shared" si="63"/>
        <v>-7.9706568356457397E-2</v>
      </c>
      <c r="X113" s="51">
        <f t="shared" si="64"/>
        <v>-3.5026235047210807E-2</v>
      </c>
      <c r="Y113" s="51">
        <f t="shared" si="65"/>
        <v>-4.4242827396291373E-3</v>
      </c>
      <c r="Z113" s="51">
        <f t="shared" si="66"/>
        <v>9.2118552041124957E-3</v>
      </c>
      <c r="AA113" s="55">
        <f t="shared" si="67"/>
        <v>2.3601085787474885E-2</v>
      </c>
      <c r="AB113" s="12" t="str">
        <f t="shared" si="89"/>
        <v/>
      </c>
      <c r="AC113" s="12" t="str">
        <f t="shared" si="90"/>
        <v/>
      </c>
      <c r="AD113" s="12" t="str">
        <f t="shared" si="91"/>
        <v/>
      </c>
      <c r="AE113" s="12" t="str">
        <f t="shared" si="92"/>
        <v/>
      </c>
      <c r="AF113" s="12" t="str">
        <f t="shared" si="93"/>
        <v/>
      </c>
      <c r="AG113" s="13" t="str">
        <f t="shared" si="94"/>
        <v/>
      </c>
      <c r="AH113" s="51" t="str">
        <f t="shared" si="95"/>
        <v/>
      </c>
      <c r="AI113" s="51" t="str">
        <f t="shared" si="96"/>
        <v/>
      </c>
      <c r="AJ113" s="51" t="str">
        <f t="shared" si="97"/>
        <v/>
      </c>
      <c r="AK113" s="51" t="str">
        <f t="shared" si="98"/>
        <v/>
      </c>
      <c r="AL113" s="51" t="str">
        <f t="shared" si="99"/>
        <v/>
      </c>
      <c r="AM113" s="55" t="str">
        <f t="shared" si="100"/>
        <v/>
      </c>
    </row>
    <row r="114" spans="1:39" x14ac:dyDescent="0.25">
      <c r="A114" t="s">
        <v>23</v>
      </c>
      <c r="B114" s="45">
        <v>5</v>
      </c>
      <c r="C114" s="49" t="str">
        <f t="shared" si="80"/>
        <v>LN_5</v>
      </c>
      <c r="D114" s="1">
        <v>0.86373347008739298</v>
      </c>
      <c r="E114" s="1">
        <v>0.94782353186915902</v>
      </c>
      <c r="F114" s="1">
        <v>1.24078020743897</v>
      </c>
      <c r="G114" s="1">
        <v>2.4524612182551699</v>
      </c>
      <c r="H114" s="1">
        <v>5.0926719604333899</v>
      </c>
      <c r="I114" s="18">
        <v>24.640556414364699</v>
      </c>
      <c r="J114" s="51">
        <f t="shared" si="81"/>
        <v>-0.13626652991260702</v>
      </c>
      <c r="K114" s="51">
        <f t="shared" si="52"/>
        <v>-1.0660161789940226E-2</v>
      </c>
      <c r="L114" s="51">
        <f t="shared" si="53"/>
        <v>2.180844032314444E-2</v>
      </c>
      <c r="M114" s="51">
        <f t="shared" si="54"/>
        <v>4.5875783701210704E-2</v>
      </c>
      <c r="N114" s="51">
        <f t="shared" si="55"/>
        <v>5.5759156593987891E-2</v>
      </c>
      <c r="O114" s="55">
        <f t="shared" si="56"/>
        <v>6.6186085111104465E-2</v>
      </c>
      <c r="P114" s="12">
        <f t="shared" si="83"/>
        <v>0.84110481941846016</v>
      </c>
      <c r="Q114" s="12">
        <f t="shared" si="84"/>
        <v>0.83000240118232993</v>
      </c>
      <c r="R114" s="12">
        <f t="shared" si="85"/>
        <v>0.95147762753103837</v>
      </c>
      <c r="S114" s="12">
        <f t="shared" si="86"/>
        <v>1.4421472169548317</v>
      </c>
      <c r="T114" s="12">
        <f t="shared" si="87"/>
        <v>2.2964493653928786</v>
      </c>
      <c r="U114" s="13">
        <f t="shared" si="88"/>
        <v>6.5338495475954792</v>
      </c>
      <c r="V114" s="51">
        <f t="shared" si="82"/>
        <v>-0.15889518058153984</v>
      </c>
      <c r="W114" s="51">
        <f t="shared" si="63"/>
        <v>-3.6579529704962366E-2</v>
      </c>
      <c r="X114" s="51">
        <f t="shared" si="64"/>
        <v>-4.9615611268397641E-3</v>
      </c>
      <c r="Y114" s="51">
        <f t="shared" si="65"/>
        <v>1.8475250351407402E-2</v>
      </c>
      <c r="Z114" s="51">
        <f t="shared" si="66"/>
        <v>2.809969221931774E-2</v>
      </c>
      <c r="AA114" s="55">
        <f t="shared" si="67"/>
        <v>3.825344928814034E-2</v>
      </c>
      <c r="AB114" s="12" t="str">
        <f t="shared" si="89"/>
        <v/>
      </c>
      <c r="AC114" s="12" t="str">
        <f t="shared" si="90"/>
        <v/>
      </c>
      <c r="AD114" s="12" t="str">
        <f t="shared" si="91"/>
        <v/>
      </c>
      <c r="AE114" s="12" t="str">
        <f t="shared" si="92"/>
        <v/>
      </c>
      <c r="AF114" s="12" t="str">
        <f t="shared" si="93"/>
        <v/>
      </c>
      <c r="AG114" s="13" t="str">
        <f t="shared" si="94"/>
        <v/>
      </c>
      <c r="AH114" s="51" t="str">
        <f t="shared" si="95"/>
        <v/>
      </c>
      <c r="AI114" s="51" t="str">
        <f t="shared" si="96"/>
        <v/>
      </c>
      <c r="AJ114" s="51" t="str">
        <f t="shared" si="97"/>
        <v/>
      </c>
      <c r="AK114" s="51" t="str">
        <f t="shared" si="98"/>
        <v/>
      </c>
      <c r="AL114" s="51" t="str">
        <f t="shared" si="99"/>
        <v/>
      </c>
      <c r="AM114" s="55" t="str">
        <f t="shared" si="100"/>
        <v/>
      </c>
    </row>
    <row r="115" spans="1:39" x14ac:dyDescent="0.25">
      <c r="A115" t="s">
        <v>23</v>
      </c>
      <c r="B115" s="45">
        <v>10</v>
      </c>
      <c r="C115" s="49" t="str">
        <f t="shared" si="80"/>
        <v>LN_10</v>
      </c>
      <c r="D115" s="1">
        <v>0.91286967867308799</v>
      </c>
      <c r="E115" s="1">
        <v>1.07038257841503</v>
      </c>
      <c r="F115" s="1">
        <v>1.47773089278938</v>
      </c>
      <c r="G115" s="1">
        <v>3.0849736768012299</v>
      </c>
      <c r="H115" s="1">
        <v>6.73373100980226</v>
      </c>
      <c r="I115" s="18">
        <v>36.384265733527798</v>
      </c>
      <c r="J115" s="51">
        <f t="shared" si="81"/>
        <v>-8.7130321326912008E-2</v>
      </c>
      <c r="K115" s="51">
        <f t="shared" si="52"/>
        <v>1.3696171760578135E-2</v>
      </c>
      <c r="L115" s="51">
        <f t="shared" si="53"/>
        <v>3.9823277330393481E-2</v>
      </c>
      <c r="M115" s="51">
        <f t="shared" si="54"/>
        <v>5.7943740016032974E-2</v>
      </c>
      <c r="N115" s="51">
        <f t="shared" si="55"/>
        <v>6.5635121004944619E-2</v>
      </c>
      <c r="O115" s="55">
        <f t="shared" si="56"/>
        <v>7.4529324925689311E-2</v>
      </c>
      <c r="P115" s="12">
        <f t="shared" si="83"/>
        <v>0.88895372568487718</v>
      </c>
      <c r="Q115" s="12">
        <f t="shared" si="84"/>
        <v>0.9373264963322826</v>
      </c>
      <c r="R115" s="12">
        <f t="shared" si="85"/>
        <v>1.1331804582075593</v>
      </c>
      <c r="S115" s="12">
        <f t="shared" si="86"/>
        <v>1.8140903388242313</v>
      </c>
      <c r="T115" s="12">
        <f t="shared" si="87"/>
        <v>3.0364556021532509</v>
      </c>
      <c r="U115" s="13">
        <f t="shared" si="88"/>
        <v>9.6478875803313962</v>
      </c>
      <c r="V115" s="51">
        <f t="shared" si="82"/>
        <v>-0.11104627431512282</v>
      </c>
      <c r="W115" s="51">
        <f t="shared" si="63"/>
        <v>-1.2861299206575194E-2</v>
      </c>
      <c r="X115" s="51">
        <f t="shared" si="64"/>
        <v>1.2581311475170054E-2</v>
      </c>
      <c r="Y115" s="51">
        <f t="shared" si="65"/>
        <v>3.0227042505416746E-2</v>
      </c>
      <c r="Z115" s="51">
        <f t="shared" si="66"/>
        <v>3.7716919697628137E-2</v>
      </c>
      <c r="AA115" s="55">
        <f t="shared" si="67"/>
        <v>4.6378107484958075E-2</v>
      </c>
      <c r="AB115" s="12" t="str">
        <f t="shared" si="89"/>
        <v/>
      </c>
      <c r="AC115" s="12" t="str">
        <f t="shared" si="90"/>
        <v/>
      </c>
      <c r="AD115" s="12" t="str">
        <f t="shared" si="91"/>
        <v/>
      </c>
      <c r="AE115" s="12" t="str">
        <f t="shared" si="92"/>
        <v/>
      </c>
      <c r="AF115" s="12" t="str">
        <f t="shared" si="93"/>
        <v/>
      </c>
      <c r="AG115" s="13" t="str">
        <f t="shared" si="94"/>
        <v/>
      </c>
      <c r="AH115" s="51" t="str">
        <f t="shared" si="95"/>
        <v/>
      </c>
      <c r="AI115" s="51" t="str">
        <f t="shared" si="96"/>
        <v/>
      </c>
      <c r="AJ115" s="51" t="str">
        <f t="shared" si="97"/>
        <v/>
      </c>
      <c r="AK115" s="51" t="str">
        <f t="shared" si="98"/>
        <v/>
      </c>
      <c r="AL115" s="51" t="str">
        <f t="shared" si="99"/>
        <v/>
      </c>
      <c r="AM115" s="55" t="str">
        <f t="shared" si="100"/>
        <v/>
      </c>
    </row>
    <row r="116" spans="1:39" x14ac:dyDescent="0.25">
      <c r="A116" t="s">
        <v>23</v>
      </c>
      <c r="B116" s="45">
        <v>15</v>
      </c>
      <c r="C116" s="49" t="str">
        <f t="shared" si="80"/>
        <v>LN_15</v>
      </c>
      <c r="D116" s="1">
        <v>0.94612517068887003</v>
      </c>
      <c r="E116" s="1">
        <v>1.1679769523196299</v>
      </c>
      <c r="F116" s="1">
        <v>1.6515976616044701</v>
      </c>
      <c r="G116" s="1">
        <v>3.6270476013459398</v>
      </c>
      <c r="H116" s="1">
        <v>8.21305138968936</v>
      </c>
      <c r="I116" s="18">
        <v>46.266181822164199</v>
      </c>
      <c r="J116" s="51">
        <f t="shared" si="81"/>
        <v>-5.3874829311129968E-2</v>
      </c>
      <c r="K116" s="51">
        <f t="shared" si="52"/>
        <v>3.1541855810633068E-2</v>
      </c>
      <c r="L116" s="51">
        <f t="shared" si="53"/>
        <v>5.1454359327735011E-2</v>
      </c>
      <c r="M116" s="51">
        <f t="shared" si="54"/>
        <v>6.6541263992225153E-2</v>
      </c>
      <c r="N116" s="51">
        <f t="shared" si="55"/>
        <v>7.2712853998559757E-2</v>
      </c>
      <c r="O116" s="55">
        <f t="shared" si="56"/>
        <v>7.9705399408653399E-2</v>
      </c>
      <c r="P116" s="12">
        <f t="shared" si="83"/>
        <v>0.92133796871273654</v>
      </c>
      <c r="Q116" s="12">
        <f t="shared" si="84"/>
        <v>1.0227892032171397</v>
      </c>
      <c r="R116" s="12">
        <f t="shared" si="85"/>
        <v>1.266508133574114</v>
      </c>
      <c r="S116" s="12">
        <f t="shared" si="86"/>
        <v>2.1328519142762263</v>
      </c>
      <c r="T116" s="12">
        <f t="shared" si="87"/>
        <v>3.703528677740743</v>
      </c>
      <c r="U116" s="13">
        <f t="shared" si="88"/>
        <v>12.268240460328574</v>
      </c>
      <c r="V116" s="51">
        <f t="shared" si="82"/>
        <v>-7.8662031287263456E-2</v>
      </c>
      <c r="W116" s="51">
        <f t="shared" si="63"/>
        <v>4.5168520173219928E-3</v>
      </c>
      <c r="X116" s="51">
        <f t="shared" si="64"/>
        <v>2.3907674828931746E-2</v>
      </c>
      <c r="Y116" s="51">
        <f t="shared" si="65"/>
        <v>3.8599322962152405E-2</v>
      </c>
      <c r="Z116" s="51">
        <f t="shared" si="66"/>
        <v>4.4609225643447825E-2</v>
      </c>
      <c r="AA116" s="55">
        <f t="shared" si="67"/>
        <v>5.1418575805410427E-2</v>
      </c>
      <c r="AB116" s="12" t="str">
        <f t="shared" si="89"/>
        <v/>
      </c>
      <c r="AC116" s="12" t="str">
        <f t="shared" si="90"/>
        <v/>
      </c>
      <c r="AD116" s="12" t="str">
        <f t="shared" si="91"/>
        <v/>
      </c>
      <c r="AE116" s="12" t="str">
        <f t="shared" si="92"/>
        <v/>
      </c>
      <c r="AF116" s="12" t="str">
        <f t="shared" si="93"/>
        <v/>
      </c>
      <c r="AG116" s="13" t="str">
        <f t="shared" si="94"/>
        <v/>
      </c>
      <c r="AH116" s="51" t="str">
        <f t="shared" si="95"/>
        <v/>
      </c>
      <c r="AI116" s="51" t="str">
        <f t="shared" si="96"/>
        <v/>
      </c>
      <c r="AJ116" s="51" t="str">
        <f t="shared" si="97"/>
        <v/>
      </c>
      <c r="AK116" s="51" t="str">
        <f t="shared" si="98"/>
        <v/>
      </c>
      <c r="AL116" s="51" t="str">
        <f t="shared" si="99"/>
        <v/>
      </c>
      <c r="AM116" s="55" t="str">
        <f t="shared" si="100"/>
        <v/>
      </c>
    </row>
    <row r="117" spans="1:39" x14ac:dyDescent="0.25">
      <c r="A117" t="s">
        <v>23</v>
      </c>
      <c r="B117" s="45">
        <v>25</v>
      </c>
      <c r="C117" s="49" t="str">
        <f t="shared" si="80"/>
        <v>LN_25</v>
      </c>
      <c r="D117" s="1">
        <v>0.99900624396471105</v>
      </c>
      <c r="E117" s="1">
        <v>1.3166853493102699</v>
      </c>
      <c r="F117" s="1">
        <v>1.9596643091025101</v>
      </c>
      <c r="G117" s="1">
        <v>4.6626910681239497</v>
      </c>
      <c r="H117" s="1">
        <v>11.0813011916304</v>
      </c>
      <c r="I117" s="18">
        <v>68.062834419753202</v>
      </c>
      <c r="J117" s="51">
        <f t="shared" si="81"/>
        <v>-9.9375603528895073E-4</v>
      </c>
      <c r="K117" s="51">
        <f t="shared" si="52"/>
        <v>5.6565439338455592E-2</v>
      </c>
      <c r="L117" s="51">
        <f t="shared" si="53"/>
        <v>6.9592055003471431E-2</v>
      </c>
      <c r="M117" s="51">
        <f t="shared" si="54"/>
        <v>8.0020085009735675E-2</v>
      </c>
      <c r="N117" s="51">
        <f t="shared" si="55"/>
        <v>8.3476988534159524E-2</v>
      </c>
      <c r="O117" s="55">
        <f t="shared" si="56"/>
        <v>8.8073418375981705E-2</v>
      </c>
      <c r="P117" s="12">
        <f t="shared" si="83"/>
        <v>0.97283362927088335</v>
      </c>
      <c r="Q117" s="12">
        <f t="shared" si="84"/>
        <v>1.1530121006533314</v>
      </c>
      <c r="R117" s="12">
        <f t="shared" si="85"/>
        <v>1.5027453987444592</v>
      </c>
      <c r="S117" s="12">
        <f t="shared" si="86"/>
        <v>2.7418525101894056</v>
      </c>
      <c r="T117" s="12">
        <f t="shared" si="87"/>
        <v>4.9969146426390614</v>
      </c>
      <c r="U117" s="13">
        <f t="shared" si="88"/>
        <v>18.047982050531807</v>
      </c>
      <c r="V117" s="51">
        <f t="shared" si="82"/>
        <v>-2.7166370729116651E-2</v>
      </c>
      <c r="W117" s="51">
        <f t="shared" si="63"/>
        <v>2.8884851444555437E-2</v>
      </c>
      <c r="X117" s="51">
        <f t="shared" si="64"/>
        <v>4.1570187368203726E-2</v>
      </c>
      <c r="Y117" s="51">
        <f t="shared" si="65"/>
        <v>5.1725017068645407E-2</v>
      </c>
      <c r="Z117" s="51">
        <f t="shared" si="66"/>
        <v>5.50913543883782E-2</v>
      </c>
      <c r="AA117" s="55">
        <f t="shared" si="67"/>
        <v>5.9567363974627474E-2</v>
      </c>
      <c r="AB117" s="12" t="str">
        <f t="shared" si="89"/>
        <v/>
      </c>
      <c r="AC117" s="12" t="str">
        <f t="shared" si="90"/>
        <v/>
      </c>
      <c r="AD117" s="12" t="str">
        <f t="shared" si="91"/>
        <v/>
      </c>
      <c r="AE117" s="12" t="str">
        <f t="shared" si="92"/>
        <v/>
      </c>
      <c r="AF117" s="12" t="str">
        <f t="shared" si="93"/>
        <v/>
      </c>
      <c r="AG117" s="13" t="str">
        <f t="shared" si="94"/>
        <v/>
      </c>
      <c r="AH117" s="51" t="str">
        <f t="shared" si="95"/>
        <v/>
      </c>
      <c r="AI117" s="51" t="str">
        <f t="shared" si="96"/>
        <v/>
      </c>
      <c r="AJ117" s="51" t="str">
        <f t="shared" si="97"/>
        <v/>
      </c>
      <c r="AK117" s="51" t="str">
        <f t="shared" si="98"/>
        <v/>
      </c>
      <c r="AL117" s="51" t="str">
        <f t="shared" si="99"/>
        <v/>
      </c>
      <c r="AM117" s="55" t="str">
        <f t="shared" si="100"/>
        <v/>
      </c>
    </row>
    <row r="118" spans="1:39" x14ac:dyDescent="0.25">
      <c r="A118" t="s">
        <v>23</v>
      </c>
      <c r="B118" s="45">
        <v>30</v>
      </c>
      <c r="C118" s="49" t="str">
        <f t="shared" si="80"/>
        <v>LN_30</v>
      </c>
      <c r="D118" s="1">
        <v>1.0230206599692999</v>
      </c>
      <c r="E118" s="1">
        <v>1.38794798498397</v>
      </c>
      <c r="F118" s="1">
        <v>2.0937388357745501</v>
      </c>
      <c r="G118" s="1">
        <v>5.12325311806008</v>
      </c>
      <c r="H118" s="1">
        <v>12.5912322036157</v>
      </c>
      <c r="I118" s="18">
        <v>80.874245411979302</v>
      </c>
      <c r="J118" s="51">
        <f t="shared" si="81"/>
        <v>2.3020659969299917E-2</v>
      </c>
      <c r="K118" s="51">
        <f t="shared" si="52"/>
        <v>6.7762435706035573E-2</v>
      </c>
      <c r="L118" s="51">
        <f t="shared" si="53"/>
        <v>7.6693895775863608E-2</v>
      </c>
      <c r="M118" s="51">
        <f t="shared" si="54"/>
        <v>8.511880706339281E-2</v>
      </c>
      <c r="N118" s="51">
        <f t="shared" si="55"/>
        <v>8.8100327722563376E-2</v>
      </c>
      <c r="O118" s="55">
        <f t="shared" si="56"/>
        <v>9.1832970765966859E-2</v>
      </c>
      <c r="P118" s="12">
        <f t="shared" si="83"/>
        <v>0.99621890000137359</v>
      </c>
      <c r="Q118" s="12">
        <f t="shared" si="84"/>
        <v>1.2154162895502976</v>
      </c>
      <c r="R118" s="12">
        <f t="shared" si="85"/>
        <v>1.6055588638412051</v>
      </c>
      <c r="S118" s="12">
        <f t="shared" si="86"/>
        <v>3.0126817790097924</v>
      </c>
      <c r="T118" s="12">
        <f t="shared" si="87"/>
        <v>5.677791035464014</v>
      </c>
      <c r="U118" s="13">
        <f t="shared" si="88"/>
        <v>21.445138774915559</v>
      </c>
      <c r="V118" s="51">
        <f t="shared" si="82"/>
        <v>-3.7810999986264138E-3</v>
      </c>
      <c r="W118" s="51">
        <f t="shared" si="63"/>
        <v>3.9788501625935613E-2</v>
      </c>
      <c r="X118" s="51">
        <f t="shared" si="64"/>
        <v>4.8485969501547599E-2</v>
      </c>
      <c r="Y118" s="51">
        <f t="shared" si="65"/>
        <v>5.6690159488994363E-2</v>
      </c>
      <c r="Z118" s="51">
        <f t="shared" si="66"/>
        <v>5.9593568332662938E-2</v>
      </c>
      <c r="AA118" s="55">
        <f t="shared" si="67"/>
        <v>6.3228421168292526E-2</v>
      </c>
      <c r="AB118" s="12" t="str">
        <f t="shared" si="89"/>
        <v/>
      </c>
      <c r="AC118" s="12" t="str">
        <f t="shared" si="90"/>
        <v/>
      </c>
      <c r="AD118" s="12" t="str">
        <f t="shared" si="91"/>
        <v/>
      </c>
      <c r="AE118" s="12" t="str">
        <f t="shared" si="92"/>
        <v/>
      </c>
      <c r="AF118" s="12" t="str">
        <f t="shared" si="93"/>
        <v/>
      </c>
      <c r="AG118" s="13" t="str">
        <f t="shared" si="94"/>
        <v/>
      </c>
      <c r="AH118" s="51" t="str">
        <f t="shared" si="95"/>
        <v/>
      </c>
      <c r="AI118" s="51" t="str">
        <f t="shared" si="96"/>
        <v/>
      </c>
      <c r="AJ118" s="51" t="str">
        <f t="shared" si="97"/>
        <v/>
      </c>
      <c r="AK118" s="51" t="str">
        <f t="shared" si="98"/>
        <v/>
      </c>
      <c r="AL118" s="51" t="str">
        <f t="shared" si="99"/>
        <v/>
      </c>
      <c r="AM118" s="55" t="str">
        <f t="shared" si="100"/>
        <v/>
      </c>
    </row>
    <row r="119" spans="1:39" x14ac:dyDescent="0.25">
      <c r="A119" t="s">
        <v>23</v>
      </c>
      <c r="B119" s="45">
        <v>50</v>
      </c>
      <c r="C119" s="49" t="str">
        <f t="shared" si="80"/>
        <v>LN_50</v>
      </c>
      <c r="D119" s="1">
        <v>1.10764671581339</v>
      </c>
      <c r="E119" s="1">
        <v>1.64747128962212</v>
      </c>
      <c r="F119" s="1">
        <v>2.70127960409302</v>
      </c>
      <c r="G119" s="1">
        <v>7.2584419288631796</v>
      </c>
      <c r="H119" s="1">
        <v>19.6058688573887</v>
      </c>
      <c r="I119" s="18">
        <v>143.95115982871599</v>
      </c>
      <c r="J119" s="51">
        <f t="shared" si="81"/>
        <v>0.10764671581339003</v>
      </c>
      <c r="K119" s="51">
        <f t="shared" si="52"/>
        <v>0.10500328975809836</v>
      </c>
      <c r="L119" s="51">
        <f t="shared" si="53"/>
        <v>0.10447770582663907</v>
      </c>
      <c r="M119" s="51">
        <f t="shared" si="54"/>
        <v>0.10418583199574383</v>
      </c>
      <c r="N119" s="51">
        <f t="shared" si="55"/>
        <v>0.10428083874970162</v>
      </c>
      <c r="O119" s="55">
        <f t="shared" si="56"/>
        <v>0.10449639669143296</v>
      </c>
      <c r="P119" s="12">
        <f t="shared" si="83"/>
        <v>1.078627867447822</v>
      </c>
      <c r="Q119" s="12">
        <f t="shared" si="84"/>
        <v>1.4426790222951236</v>
      </c>
      <c r="R119" s="12">
        <f t="shared" si="85"/>
        <v>2.0714443167218475</v>
      </c>
      <c r="S119" s="12">
        <f t="shared" si="86"/>
        <v>4.2682598808170686</v>
      </c>
      <c r="T119" s="12">
        <f t="shared" si="87"/>
        <v>8.8409160152727981</v>
      </c>
      <c r="U119" s="13">
        <f t="shared" si="88"/>
        <v>38.171021981240052</v>
      </c>
      <c r="V119" s="51">
        <f t="shared" si="82"/>
        <v>7.862786744782202E-2</v>
      </c>
      <c r="W119" s="51">
        <f t="shared" si="63"/>
        <v>7.6053695585919678E-2</v>
      </c>
      <c r="X119" s="51">
        <f t="shared" si="64"/>
        <v>7.5541881243800235E-2</v>
      </c>
      <c r="Y119" s="51">
        <f t="shared" si="65"/>
        <v>7.5257654113174866E-2</v>
      </c>
      <c r="Z119" s="51">
        <f t="shared" si="66"/>
        <v>7.5350171818461043E-2</v>
      </c>
      <c r="AA119" s="55">
        <f t="shared" si="67"/>
        <v>7.5560082433173692E-2</v>
      </c>
      <c r="AB119" s="12" t="str">
        <f t="shared" si="89"/>
        <v/>
      </c>
      <c r="AC119" s="12" t="str">
        <f t="shared" si="90"/>
        <v/>
      </c>
      <c r="AD119" s="12" t="str">
        <f t="shared" si="91"/>
        <v/>
      </c>
      <c r="AE119" s="12" t="str">
        <f t="shared" si="92"/>
        <v/>
      </c>
      <c r="AF119" s="12" t="str">
        <f t="shared" si="93"/>
        <v/>
      </c>
      <c r="AG119" s="13" t="str">
        <f t="shared" si="94"/>
        <v/>
      </c>
      <c r="AH119" s="51" t="str">
        <f t="shared" si="95"/>
        <v/>
      </c>
      <c r="AI119" s="51" t="str">
        <f t="shared" si="96"/>
        <v/>
      </c>
      <c r="AJ119" s="51" t="str">
        <f t="shared" si="97"/>
        <v/>
      </c>
      <c r="AK119" s="51" t="str">
        <f t="shared" si="98"/>
        <v/>
      </c>
      <c r="AL119" s="51" t="str">
        <f t="shared" si="99"/>
        <v/>
      </c>
      <c r="AM119" s="55" t="str">
        <f t="shared" si="100"/>
        <v/>
      </c>
    </row>
    <row r="120" spans="1:39" x14ac:dyDescent="0.25">
      <c r="A120" t="s">
        <v>23</v>
      </c>
      <c r="B120" s="45">
        <v>70</v>
      </c>
      <c r="C120" s="49" t="str">
        <f t="shared" si="80"/>
        <v>LN_70</v>
      </c>
      <c r="D120" s="1">
        <v>1.19587413432011</v>
      </c>
      <c r="E120" s="1">
        <v>1.94852474388355</v>
      </c>
      <c r="F120" s="1">
        <v>3.4501037782909498</v>
      </c>
      <c r="G120" s="1">
        <v>10.2925149402008</v>
      </c>
      <c r="H120" s="1">
        <v>30.1874627813025</v>
      </c>
      <c r="I120" s="18">
        <v>249.13585951035401</v>
      </c>
      <c r="J120" s="51">
        <f t="shared" si="81"/>
        <v>0.19587413432011003</v>
      </c>
      <c r="K120" s="51">
        <f t="shared" si="52"/>
        <v>0.14272356929966001</v>
      </c>
      <c r="L120" s="51">
        <f t="shared" si="53"/>
        <v>0.13183525091176729</v>
      </c>
      <c r="M120" s="51">
        <f t="shared" si="54"/>
        <v>0.12363711319191872</v>
      </c>
      <c r="N120" s="51">
        <f t="shared" si="55"/>
        <v>0.12028250482296832</v>
      </c>
      <c r="O120" s="55">
        <f t="shared" si="56"/>
        <v>0.11667996646357781</v>
      </c>
      <c r="P120" s="12">
        <f t="shared" si="83"/>
        <v>1.1645438467178428</v>
      </c>
      <c r="Q120" s="12">
        <f t="shared" si="84"/>
        <v>1.7063094149996121</v>
      </c>
      <c r="R120" s="12">
        <f t="shared" si="85"/>
        <v>2.6456712784609837</v>
      </c>
      <c r="S120" s="12">
        <f t="shared" si="86"/>
        <v>6.0524185524275289</v>
      </c>
      <c r="T120" s="12">
        <f t="shared" si="87"/>
        <v>13.612496600123395</v>
      </c>
      <c r="U120" s="13">
        <f t="shared" si="88"/>
        <v>66.062478280830135</v>
      </c>
      <c r="V120" s="51">
        <f t="shared" si="82"/>
        <v>0.16454384671784283</v>
      </c>
      <c r="W120" s="51">
        <f t="shared" si="63"/>
        <v>0.11278575473491759</v>
      </c>
      <c r="X120" s="51">
        <f t="shared" si="64"/>
        <v>0.10218269558694604</v>
      </c>
      <c r="Y120" s="51">
        <f t="shared" si="65"/>
        <v>9.4199338005905187E-2</v>
      </c>
      <c r="Z120" s="51">
        <f t="shared" si="66"/>
        <v>9.0932615846695208E-2</v>
      </c>
      <c r="AA120" s="55">
        <f t="shared" si="67"/>
        <v>8.7424459128029985E-2</v>
      </c>
      <c r="AB120" s="12" t="str">
        <f t="shared" si="89"/>
        <v/>
      </c>
      <c r="AC120" s="12" t="str">
        <f t="shared" si="90"/>
        <v/>
      </c>
      <c r="AD120" s="12" t="str">
        <f t="shared" si="91"/>
        <v/>
      </c>
      <c r="AE120" s="12" t="str">
        <f t="shared" si="92"/>
        <v/>
      </c>
      <c r="AF120" s="12" t="str">
        <f t="shared" si="93"/>
        <v/>
      </c>
      <c r="AG120" s="13" t="str">
        <f t="shared" si="94"/>
        <v/>
      </c>
      <c r="AH120" s="51" t="str">
        <f t="shared" si="95"/>
        <v/>
      </c>
      <c r="AI120" s="51" t="str">
        <f t="shared" si="96"/>
        <v/>
      </c>
      <c r="AJ120" s="51" t="str">
        <f t="shared" si="97"/>
        <v/>
      </c>
      <c r="AK120" s="51" t="str">
        <f t="shared" si="98"/>
        <v/>
      </c>
      <c r="AL120" s="51" t="str">
        <f t="shared" si="99"/>
        <v/>
      </c>
      <c r="AM120" s="55" t="str">
        <f t="shared" si="100"/>
        <v/>
      </c>
    </row>
    <row r="121" spans="1:39" x14ac:dyDescent="0.25">
      <c r="A121" t="s">
        <v>23</v>
      </c>
      <c r="B121" s="45">
        <v>75</v>
      </c>
      <c r="C121" s="49" t="str">
        <f t="shared" si="80"/>
        <v>LN_75</v>
      </c>
      <c r="D121" s="1">
        <v>1.22210519380339</v>
      </c>
      <c r="E121" s="1">
        <v>2.04219782535406</v>
      </c>
      <c r="F121" s="1">
        <v>3.7085261150451498</v>
      </c>
      <c r="G121" s="1">
        <v>11.4315220372693</v>
      </c>
      <c r="H121" s="1">
        <v>34.227999464049802</v>
      </c>
      <c r="I121" s="18">
        <v>288.17719125901402</v>
      </c>
      <c r="J121" s="51">
        <f t="shared" si="81"/>
        <v>0.22210519380339</v>
      </c>
      <c r="K121" s="51">
        <f t="shared" si="52"/>
        <v>0.15350521386081417</v>
      </c>
      <c r="L121" s="51">
        <f t="shared" si="53"/>
        <v>0.14004011731139077</v>
      </c>
      <c r="M121" s="51">
        <f t="shared" si="54"/>
        <v>0.12954933154015902</v>
      </c>
      <c r="N121" s="51">
        <f t="shared" si="55"/>
        <v>0.12498323527014255</v>
      </c>
      <c r="O121" s="55">
        <f t="shared" si="56"/>
        <v>0.11993596634634307</v>
      </c>
      <c r="P121" s="12">
        <f t="shared" si="83"/>
        <v>1.190087687860883</v>
      </c>
      <c r="Q121" s="12">
        <f t="shared" si="84"/>
        <v>1.7883382736768665</v>
      </c>
      <c r="R121" s="12">
        <f t="shared" si="85"/>
        <v>2.8438393910741175</v>
      </c>
      <c r="S121" s="12">
        <f t="shared" si="86"/>
        <v>6.722201178510316</v>
      </c>
      <c r="T121" s="12">
        <f t="shared" si="87"/>
        <v>15.434504373848535</v>
      </c>
      <c r="U121" s="13">
        <f t="shared" si="88"/>
        <v>76.414930696831476</v>
      </c>
      <c r="V121" s="51">
        <f t="shared" si="82"/>
        <v>0.19008768786088304</v>
      </c>
      <c r="W121" s="51">
        <f t="shared" si="63"/>
        <v>0.12328493476637559</v>
      </c>
      <c r="X121" s="51">
        <f t="shared" si="64"/>
        <v>0.11017260556543684</v>
      </c>
      <c r="Y121" s="51">
        <f t="shared" si="65"/>
        <v>9.9956664216334534E-2</v>
      </c>
      <c r="Z121" s="51">
        <f t="shared" si="66"/>
        <v>9.5510193503267171E-2</v>
      </c>
      <c r="AA121" s="55">
        <f t="shared" si="67"/>
        <v>9.0595156210247607E-2</v>
      </c>
      <c r="AB121" s="12" t="str">
        <f t="shared" si="89"/>
        <v/>
      </c>
      <c r="AC121" s="12" t="str">
        <f t="shared" si="90"/>
        <v/>
      </c>
      <c r="AD121" s="12" t="str">
        <f t="shared" si="91"/>
        <v/>
      </c>
      <c r="AE121" s="12" t="str">
        <f t="shared" si="92"/>
        <v/>
      </c>
      <c r="AF121" s="12" t="str">
        <f t="shared" si="93"/>
        <v/>
      </c>
      <c r="AG121" s="13" t="str">
        <f t="shared" si="94"/>
        <v/>
      </c>
      <c r="AH121" s="51" t="str">
        <f t="shared" si="95"/>
        <v/>
      </c>
      <c r="AI121" s="51" t="str">
        <f t="shared" si="96"/>
        <v/>
      </c>
      <c r="AJ121" s="51" t="str">
        <f t="shared" si="97"/>
        <v/>
      </c>
      <c r="AK121" s="51" t="str">
        <f t="shared" si="98"/>
        <v/>
      </c>
      <c r="AL121" s="51" t="str">
        <f t="shared" si="99"/>
        <v/>
      </c>
      <c r="AM121" s="55" t="str">
        <f t="shared" si="100"/>
        <v/>
      </c>
    </row>
    <row r="122" spans="1:39" x14ac:dyDescent="0.25">
      <c r="A122" t="s">
        <v>23</v>
      </c>
      <c r="B122" s="45">
        <v>85</v>
      </c>
      <c r="C122" s="49" t="str">
        <f t="shared" si="80"/>
        <v>LN_85</v>
      </c>
      <c r="D122" s="1">
        <v>1.28843521666496</v>
      </c>
      <c r="E122" s="1">
        <v>2.3032976331514199</v>
      </c>
      <c r="F122" s="1">
        <v>4.3720235096899502</v>
      </c>
      <c r="G122" s="1">
        <v>14.7186134949488</v>
      </c>
      <c r="H122" s="1">
        <v>45.640327259269199</v>
      </c>
      <c r="I122" s="18">
        <v>424.58271474694999</v>
      </c>
      <c r="J122" s="51">
        <f t="shared" si="81"/>
        <v>0.28843521666495997</v>
      </c>
      <c r="K122" s="51">
        <f t="shared" si="52"/>
        <v>0.18159872114574793</v>
      </c>
      <c r="L122" s="51">
        <f t="shared" si="53"/>
        <v>0.15895947094855334</v>
      </c>
      <c r="M122" s="51">
        <f t="shared" si="54"/>
        <v>0.1439139205444171</v>
      </c>
      <c r="N122" s="51">
        <f t="shared" si="55"/>
        <v>0.13582552707310525</v>
      </c>
      <c r="O122" s="55">
        <f t="shared" si="56"/>
        <v>0.1286498967639591</v>
      </c>
      <c r="P122" s="12">
        <f t="shared" si="83"/>
        <v>1.2546799536849202</v>
      </c>
      <c r="Q122" s="12">
        <f t="shared" si="84"/>
        <v>2.0169815391512769</v>
      </c>
      <c r="R122" s="12">
        <f t="shared" si="85"/>
        <v>3.3526345210614821</v>
      </c>
      <c r="S122" s="12">
        <f t="shared" si="86"/>
        <v>8.655145015616597</v>
      </c>
      <c r="T122" s="12">
        <f t="shared" si="87"/>
        <v>20.580689544738039</v>
      </c>
      <c r="U122" s="13">
        <f t="shared" si="88"/>
        <v>112.58510286922615</v>
      </c>
      <c r="V122" s="51">
        <f t="shared" si="82"/>
        <v>0.25467995368492025</v>
      </c>
      <c r="W122" s="51">
        <f t="shared" si="63"/>
        <v>0.15064243009341727</v>
      </c>
      <c r="X122" s="51">
        <f t="shared" si="64"/>
        <v>0.12859629768297132</v>
      </c>
      <c r="Y122" s="51">
        <f t="shared" si="65"/>
        <v>0.11394492038432147</v>
      </c>
      <c r="Z122" s="51">
        <f t="shared" si="66"/>
        <v>0.10606843190068682</v>
      </c>
      <c r="AA122" s="55">
        <f t="shared" si="67"/>
        <v>9.9080793416818302E-2</v>
      </c>
      <c r="AB122" s="12" t="str">
        <f t="shared" si="89"/>
        <v/>
      </c>
      <c r="AC122" s="12" t="str">
        <f t="shared" si="90"/>
        <v/>
      </c>
      <c r="AD122" s="12" t="str">
        <f t="shared" si="91"/>
        <v/>
      </c>
      <c r="AE122" s="12" t="str">
        <f t="shared" si="92"/>
        <v/>
      </c>
      <c r="AF122" s="12" t="str">
        <f t="shared" si="93"/>
        <v/>
      </c>
      <c r="AG122" s="13" t="str">
        <f t="shared" si="94"/>
        <v/>
      </c>
      <c r="AH122" s="51" t="str">
        <f t="shared" si="95"/>
        <v/>
      </c>
      <c r="AI122" s="51" t="str">
        <f t="shared" si="96"/>
        <v/>
      </c>
      <c r="AJ122" s="51" t="str">
        <f t="shared" si="97"/>
        <v/>
      </c>
      <c r="AK122" s="51" t="str">
        <f t="shared" si="98"/>
        <v/>
      </c>
      <c r="AL122" s="51" t="str">
        <f t="shared" si="99"/>
        <v/>
      </c>
      <c r="AM122" s="55" t="str">
        <f t="shared" si="100"/>
        <v/>
      </c>
    </row>
    <row r="123" spans="1:39" x14ac:dyDescent="0.25">
      <c r="A123" t="s">
        <v>23</v>
      </c>
      <c r="B123" s="45">
        <v>90</v>
      </c>
      <c r="C123" s="49" t="str">
        <f t="shared" si="80"/>
        <v>LN_90</v>
      </c>
      <c r="D123" s="1">
        <v>1.33221827251893</v>
      </c>
      <c r="E123" s="1">
        <v>2.4936672965778799</v>
      </c>
      <c r="F123" s="1">
        <v>4.8828745309905903</v>
      </c>
      <c r="G123" s="1">
        <v>17.1923446250855</v>
      </c>
      <c r="H123" s="1">
        <v>56.279787427938103</v>
      </c>
      <c r="I123" s="18">
        <v>552.36648762034201</v>
      </c>
      <c r="J123" s="51">
        <f t="shared" si="81"/>
        <v>0.33221827251892999</v>
      </c>
      <c r="K123" s="51">
        <f t="shared" si="52"/>
        <v>0.2005153072962973</v>
      </c>
      <c r="L123" s="51">
        <f t="shared" si="53"/>
        <v>0.17183794448234702</v>
      </c>
      <c r="M123" s="51">
        <f t="shared" si="54"/>
        <v>0.15283394416207496</v>
      </c>
      <c r="N123" s="51">
        <f t="shared" si="55"/>
        <v>0.14378680368273189</v>
      </c>
      <c r="O123" s="55">
        <f t="shared" si="56"/>
        <v>0.13460461686260672</v>
      </c>
      <c r="P123" s="12">
        <f t="shared" si="83"/>
        <v>1.2973159525931435</v>
      </c>
      <c r="Q123" s="12">
        <f t="shared" si="84"/>
        <v>2.1836869146177786</v>
      </c>
      <c r="R123" s="12">
        <f t="shared" si="85"/>
        <v>3.7443745849783614</v>
      </c>
      <c r="S123" s="12">
        <f t="shared" si="86"/>
        <v>10.109799808225018</v>
      </c>
      <c r="T123" s="12">
        <f t="shared" si="87"/>
        <v>25.37836387803306</v>
      </c>
      <c r="U123" s="13">
        <f t="shared" si="88"/>
        <v>146.46907580143326</v>
      </c>
      <c r="V123" s="51">
        <f t="shared" si="82"/>
        <v>0.29731595259314347</v>
      </c>
      <c r="W123" s="51">
        <f t="shared" si="63"/>
        <v>0.16906342722875078</v>
      </c>
      <c r="X123" s="51">
        <f t="shared" si="64"/>
        <v>0.14113737259920778</v>
      </c>
      <c r="Y123" s="51">
        <f t="shared" si="65"/>
        <v>0.12263125142736797</v>
      </c>
      <c r="Z123" s="51">
        <f t="shared" si="66"/>
        <v>0.11382113381277414</v>
      </c>
      <c r="AA123" s="55">
        <f t="shared" si="67"/>
        <v>0.10487950788918177</v>
      </c>
      <c r="AB123" s="12" t="str">
        <f t="shared" si="89"/>
        <v/>
      </c>
      <c r="AC123" s="12" t="str">
        <f t="shared" si="90"/>
        <v/>
      </c>
      <c r="AD123" s="12" t="str">
        <f t="shared" si="91"/>
        <v/>
      </c>
      <c r="AE123" s="12" t="str">
        <f t="shared" si="92"/>
        <v/>
      </c>
      <c r="AF123" s="12" t="str">
        <f t="shared" si="93"/>
        <v/>
      </c>
      <c r="AG123" s="13" t="str">
        <f t="shared" si="94"/>
        <v/>
      </c>
      <c r="AH123" s="51" t="str">
        <f t="shared" si="95"/>
        <v/>
      </c>
      <c r="AI123" s="51" t="str">
        <f t="shared" si="96"/>
        <v/>
      </c>
      <c r="AJ123" s="51" t="str">
        <f t="shared" si="97"/>
        <v/>
      </c>
      <c r="AK123" s="51" t="str">
        <f t="shared" si="98"/>
        <v/>
      </c>
      <c r="AL123" s="51" t="str">
        <f t="shared" si="99"/>
        <v/>
      </c>
      <c r="AM123" s="55" t="str">
        <f t="shared" si="100"/>
        <v/>
      </c>
    </row>
    <row r="124" spans="1:39" x14ac:dyDescent="0.25">
      <c r="A124" t="s">
        <v>23</v>
      </c>
      <c r="B124" s="45">
        <v>95</v>
      </c>
      <c r="C124" s="49" t="str">
        <f t="shared" si="80"/>
        <v>LN_95</v>
      </c>
      <c r="D124" s="1">
        <v>1.40786732008446</v>
      </c>
      <c r="E124" s="1">
        <v>2.7898886246755001</v>
      </c>
      <c r="F124" s="1">
        <v>5.7771443331828296</v>
      </c>
      <c r="G124" s="1">
        <v>22.104169218721001</v>
      </c>
      <c r="H124" s="1">
        <v>76.555170130396107</v>
      </c>
      <c r="I124" s="18">
        <v>807.09424840723295</v>
      </c>
      <c r="J124" s="51">
        <f t="shared" si="81"/>
        <v>0.40786732008446003</v>
      </c>
      <c r="K124" s="51">
        <f t="shared" si="52"/>
        <v>0.22777100597034416</v>
      </c>
      <c r="L124" s="51">
        <f t="shared" si="53"/>
        <v>0.1917120254394995</v>
      </c>
      <c r="M124" s="51">
        <f t="shared" si="54"/>
        <v>0.16741080827180288</v>
      </c>
      <c r="N124" s="51">
        <f t="shared" si="55"/>
        <v>0.15557769600989446</v>
      </c>
      <c r="O124" s="55">
        <f t="shared" si="56"/>
        <v>0.14324282663768462</v>
      </c>
      <c r="P124" s="12">
        <f t="shared" si="83"/>
        <v>1.3709830972568158</v>
      </c>
      <c r="Q124" s="12">
        <f t="shared" si="84"/>
        <v>2.4430858484230891</v>
      </c>
      <c r="R124" s="12">
        <f t="shared" si="85"/>
        <v>4.4301348063787138</v>
      </c>
      <c r="S124" s="12">
        <f t="shared" si="86"/>
        <v>12.998152992020284</v>
      </c>
      <c r="T124" s="12">
        <f t="shared" si="87"/>
        <v>34.52118519107028</v>
      </c>
      <c r="U124" s="13">
        <f t="shared" si="88"/>
        <v>214.01433884619021</v>
      </c>
      <c r="V124" s="51">
        <f t="shared" si="82"/>
        <v>0.37098309725681577</v>
      </c>
      <c r="W124" s="51">
        <f t="shared" si="63"/>
        <v>0.19560506339926831</v>
      </c>
      <c r="X124" s="51">
        <f t="shared" si="64"/>
        <v>0.16049077947005919</v>
      </c>
      <c r="Y124" s="51">
        <f t="shared" si="65"/>
        <v>0.13682622137968403</v>
      </c>
      <c r="Z124" s="51">
        <f t="shared" si="66"/>
        <v>0.12530312068149785</v>
      </c>
      <c r="AA124" s="55">
        <f t="shared" si="67"/>
        <v>0.11329140823180772</v>
      </c>
      <c r="AB124" s="12" t="str">
        <f t="shared" si="89"/>
        <v/>
      </c>
      <c r="AC124" s="12" t="str">
        <f t="shared" si="90"/>
        <v/>
      </c>
      <c r="AD124" s="12" t="str">
        <f t="shared" si="91"/>
        <v/>
      </c>
      <c r="AE124" s="12" t="str">
        <f t="shared" si="92"/>
        <v/>
      </c>
      <c r="AF124" s="12" t="str">
        <f t="shared" si="93"/>
        <v/>
      </c>
      <c r="AG124" s="13" t="str">
        <f t="shared" si="94"/>
        <v/>
      </c>
      <c r="AH124" s="51" t="str">
        <f t="shared" si="95"/>
        <v/>
      </c>
      <c r="AI124" s="51" t="str">
        <f t="shared" si="96"/>
        <v/>
      </c>
      <c r="AJ124" s="51" t="str">
        <f t="shared" si="97"/>
        <v/>
      </c>
      <c r="AK124" s="51" t="str">
        <f t="shared" si="98"/>
        <v/>
      </c>
      <c r="AL124" s="51" t="str">
        <f t="shared" si="99"/>
        <v/>
      </c>
      <c r="AM124" s="55" t="str">
        <f t="shared" si="100"/>
        <v/>
      </c>
    </row>
    <row r="125" spans="1:39" x14ac:dyDescent="0.25">
      <c r="A125" t="s">
        <v>23</v>
      </c>
      <c r="B125" s="45">
        <v>99</v>
      </c>
      <c r="C125" s="49" t="str">
        <f t="shared" si="80"/>
        <v>LN_99</v>
      </c>
      <c r="D125" s="1">
        <v>1.56107227818932</v>
      </c>
      <c r="E125" s="1">
        <v>3.5082527485723598</v>
      </c>
      <c r="F125" s="1">
        <v>8.0020383815074698</v>
      </c>
      <c r="G125" s="1">
        <v>34.287983517092698</v>
      </c>
      <c r="H125" s="1">
        <v>130.07705461544199</v>
      </c>
      <c r="I125" s="18">
        <v>1585.1755734619001</v>
      </c>
      <c r="J125" s="51">
        <f t="shared" si="81"/>
        <v>0.56107227818932004</v>
      </c>
      <c r="K125" s="51">
        <f t="shared" si="52"/>
        <v>0.28534044914024248</v>
      </c>
      <c r="L125" s="51">
        <f t="shared" si="53"/>
        <v>0.23117577902379294</v>
      </c>
      <c r="M125" s="51">
        <f t="shared" si="54"/>
        <v>0.19332048854872497</v>
      </c>
      <c r="N125" s="51">
        <f t="shared" si="55"/>
        <v>0.17617882511538063</v>
      </c>
      <c r="O125" s="55">
        <f t="shared" si="56"/>
        <v>0.15878148499039746</v>
      </c>
      <c r="P125" s="12">
        <f t="shared" si="83"/>
        <v>1.520174292322769</v>
      </c>
      <c r="Q125" s="12">
        <f t="shared" si="84"/>
        <v>3.0721522597431465</v>
      </c>
      <c r="R125" s="12">
        <f t="shared" si="85"/>
        <v>6.136268493808589</v>
      </c>
      <c r="S125" s="12">
        <f t="shared" si="86"/>
        <v>20.162732701375361</v>
      </c>
      <c r="T125" s="12">
        <f t="shared" si="87"/>
        <v>58.655922047330471</v>
      </c>
      <c r="U125" s="13">
        <f t="shared" si="88"/>
        <v>420.33542300552307</v>
      </c>
      <c r="V125" s="51">
        <f t="shared" si="82"/>
        <v>0.52017429232276902</v>
      </c>
      <c r="W125" s="51">
        <f t="shared" si="63"/>
        <v>0.25166626489067201</v>
      </c>
      <c r="X125" s="51">
        <f t="shared" si="64"/>
        <v>0.19892063599597698</v>
      </c>
      <c r="Y125" s="51">
        <f t="shared" si="65"/>
        <v>0.16205710301763365</v>
      </c>
      <c r="Z125" s="51">
        <f t="shared" si="66"/>
        <v>0.14536452802088595</v>
      </c>
      <c r="AA125" s="55">
        <f t="shared" si="67"/>
        <v>0.12842297471659525</v>
      </c>
      <c r="AB125" s="12" t="str">
        <f t="shared" si="89"/>
        <v/>
      </c>
      <c r="AC125" s="12" t="str">
        <f t="shared" si="90"/>
        <v/>
      </c>
      <c r="AD125" s="12" t="str">
        <f t="shared" si="91"/>
        <v/>
      </c>
      <c r="AE125" s="12" t="str">
        <f t="shared" si="92"/>
        <v/>
      </c>
      <c r="AF125" s="12" t="str">
        <f t="shared" si="93"/>
        <v/>
      </c>
      <c r="AG125" s="13" t="str">
        <f t="shared" si="94"/>
        <v/>
      </c>
      <c r="AH125" s="51" t="str">
        <f t="shared" si="95"/>
        <v/>
      </c>
      <c r="AI125" s="51" t="str">
        <f t="shared" si="96"/>
        <v/>
      </c>
      <c r="AJ125" s="51" t="str">
        <f t="shared" si="97"/>
        <v/>
      </c>
      <c r="AK125" s="51" t="str">
        <f t="shared" si="98"/>
        <v/>
      </c>
      <c r="AL125" s="51" t="str">
        <f t="shared" si="99"/>
        <v/>
      </c>
      <c r="AM125" s="55" t="str">
        <f t="shared" si="100"/>
        <v/>
      </c>
    </row>
    <row r="126" spans="1:39" x14ac:dyDescent="0.25">
      <c r="A126" t="s">
        <v>23</v>
      </c>
      <c r="B126" s="45">
        <v>100</v>
      </c>
      <c r="C126" s="49" t="str">
        <f t="shared" si="80"/>
        <v>LN_100</v>
      </c>
      <c r="D126" s="1">
        <v>1.8928796299060699</v>
      </c>
      <c r="E126" s="1">
        <v>5.7927723290967599</v>
      </c>
      <c r="F126" s="1">
        <v>15.6917237541938</v>
      </c>
      <c r="G126" s="1">
        <v>148.47800372947299</v>
      </c>
      <c r="H126" s="1">
        <v>566.49034415306301</v>
      </c>
      <c r="I126" s="18">
        <v>10985.6963242645</v>
      </c>
      <c r="J126" s="51">
        <f t="shared" si="81"/>
        <v>0.89287962990606995</v>
      </c>
      <c r="K126" s="51">
        <f t="shared" si="52"/>
        <v>0.42094507791397562</v>
      </c>
      <c r="L126" s="51">
        <f t="shared" si="53"/>
        <v>0.31694326437959708</v>
      </c>
      <c r="M126" s="51">
        <f t="shared" si="54"/>
        <v>0.28405346166519396</v>
      </c>
      <c r="N126" s="51">
        <f t="shared" si="55"/>
        <v>0.23530182695902568</v>
      </c>
      <c r="O126" s="55">
        <f t="shared" si="56"/>
        <v>0.20452703453055365</v>
      </c>
      <c r="P126" s="12">
        <f t="shared" si="83"/>
        <v>1.8432887394440511</v>
      </c>
      <c r="Q126" s="12">
        <f t="shared" si="84"/>
        <v>5.0726899902677074</v>
      </c>
      <c r="R126" s="12">
        <f t="shared" si="85"/>
        <v>12.033012776960444</v>
      </c>
      <c r="S126" s="12">
        <f t="shared" si="86"/>
        <v>87.311121686079773</v>
      </c>
      <c r="T126" s="12">
        <f t="shared" si="87"/>
        <v>255.44869204981856</v>
      </c>
      <c r="U126" s="13">
        <f t="shared" si="88"/>
        <v>2913.0383969930162</v>
      </c>
      <c r="V126" s="51">
        <f t="shared" si="82"/>
        <v>0.84328873944405114</v>
      </c>
      <c r="W126" s="51">
        <f t="shared" si="63"/>
        <v>0.38371823548930761</v>
      </c>
      <c r="X126" s="51">
        <f t="shared" si="64"/>
        <v>0.28244112904213603</v>
      </c>
      <c r="Y126" s="51">
        <f t="shared" si="65"/>
        <v>0.25041299474972778</v>
      </c>
      <c r="Z126" s="51">
        <f t="shared" si="66"/>
        <v>0.20293858704646106</v>
      </c>
      <c r="AA126" s="55">
        <f t="shared" si="67"/>
        <v>0.17297005262626364</v>
      </c>
      <c r="AB126" s="12" t="str">
        <f t="shared" si="89"/>
        <v/>
      </c>
      <c r="AC126" s="12" t="str">
        <f t="shared" si="90"/>
        <v/>
      </c>
      <c r="AD126" s="12" t="str">
        <f t="shared" si="91"/>
        <v/>
      </c>
      <c r="AE126" s="12" t="str">
        <f t="shared" si="92"/>
        <v/>
      </c>
      <c r="AF126" s="12" t="str">
        <f t="shared" si="93"/>
        <v/>
      </c>
      <c r="AG126" s="13" t="str">
        <f t="shared" si="94"/>
        <v/>
      </c>
      <c r="AH126" s="51" t="str">
        <f t="shared" si="95"/>
        <v/>
      </c>
      <c r="AI126" s="51" t="str">
        <f t="shared" si="96"/>
        <v/>
      </c>
      <c r="AJ126" s="51" t="str">
        <f t="shared" si="97"/>
        <v/>
      </c>
      <c r="AK126" s="51" t="str">
        <f t="shared" si="98"/>
        <v/>
      </c>
      <c r="AL126" s="51" t="str">
        <f t="shared" si="99"/>
        <v/>
      </c>
      <c r="AM126" s="55" t="str">
        <f t="shared" si="100"/>
        <v/>
      </c>
    </row>
    <row r="127" spans="1:39" x14ac:dyDescent="0.25">
      <c r="A127" s="9" t="s">
        <v>23</v>
      </c>
      <c r="B127" s="46" t="s">
        <v>31</v>
      </c>
      <c r="C127" s="50" t="str">
        <f t="shared" si="80"/>
        <v>LN_mean</v>
      </c>
      <c r="D127" s="25">
        <v>1.1175146004674901</v>
      </c>
      <c r="E127" s="25">
        <v>1.73139374833437</v>
      </c>
      <c r="F127" s="25">
        <v>3.0030376458163199</v>
      </c>
      <c r="G127" s="25">
        <v>9.1224037958934598</v>
      </c>
      <c r="H127" s="25">
        <v>27.464190141139699</v>
      </c>
      <c r="I127" s="26">
        <v>247.79675195052101</v>
      </c>
      <c r="J127" s="57">
        <f t="shared" si="81"/>
        <v>0.11751460046749007</v>
      </c>
      <c r="K127" s="57">
        <f t="shared" si="52"/>
        <v>0.11603848017372975</v>
      </c>
      <c r="L127" s="57">
        <f t="shared" si="53"/>
        <v>0.11623613546926626</v>
      </c>
      <c r="M127" s="57">
        <f t="shared" si="54"/>
        <v>0.11687730103496996</v>
      </c>
      <c r="N127" s="57">
        <f t="shared" si="55"/>
        <v>0.11675753964824365</v>
      </c>
      <c r="O127" s="58">
        <f t="shared" si="56"/>
        <v>0.11655960586895486</v>
      </c>
      <c r="P127" s="14">
        <f t="shared" si="83"/>
        <v>1.0882372268479958</v>
      </c>
      <c r="Q127" s="14">
        <f t="shared" si="84"/>
        <v>1.5161693291953198</v>
      </c>
      <c r="R127" s="14">
        <f t="shared" si="85"/>
        <v>2.3028439021648799</v>
      </c>
      <c r="S127" s="14">
        <f t="shared" si="86"/>
        <v>5.3643454780279125</v>
      </c>
      <c r="T127" s="14">
        <f t="shared" si="87"/>
        <v>12.38448549418885</v>
      </c>
      <c r="U127" s="15">
        <f t="shared" si="88"/>
        <v>65.707391846219593</v>
      </c>
      <c r="V127" s="57">
        <f t="shared" si="82"/>
        <v>8.8237226847995842E-2</v>
      </c>
      <c r="W127" s="57">
        <f t="shared" si="63"/>
        <v>8.6799778912815651E-2</v>
      </c>
      <c r="X127" s="57">
        <f t="shared" si="64"/>
        <v>8.6992255906491067E-2</v>
      </c>
      <c r="Y127" s="57">
        <f t="shared" si="65"/>
        <v>8.7616623800100601E-2</v>
      </c>
      <c r="Z127" s="57">
        <f t="shared" si="66"/>
        <v>8.7499999999999911E-2</v>
      </c>
      <c r="AA127" s="58">
        <f t="shared" si="67"/>
        <v>8.7307251818470544E-2</v>
      </c>
      <c r="AB127" s="14" t="str">
        <f t="shared" si="89"/>
        <v/>
      </c>
      <c r="AC127" s="14" t="str">
        <f t="shared" si="90"/>
        <v/>
      </c>
      <c r="AD127" s="14" t="str">
        <f t="shared" si="91"/>
        <v/>
      </c>
      <c r="AE127" s="14" t="str">
        <f t="shared" si="92"/>
        <v/>
      </c>
      <c r="AF127" s="14" t="str">
        <f t="shared" si="93"/>
        <v/>
      </c>
      <c r="AG127" s="15" t="str">
        <f t="shared" si="94"/>
        <v/>
      </c>
      <c r="AH127" s="57" t="str">
        <f t="shared" si="95"/>
        <v/>
      </c>
      <c r="AI127" s="57" t="str">
        <f t="shared" si="96"/>
        <v/>
      </c>
      <c r="AJ127" s="57" t="str">
        <f t="shared" si="97"/>
        <v/>
      </c>
      <c r="AK127" s="57" t="str">
        <f t="shared" si="98"/>
        <v/>
      </c>
      <c r="AL127" s="57" t="str">
        <f t="shared" si="99"/>
        <v/>
      </c>
      <c r="AM127" s="58" t="str">
        <f t="shared" si="100"/>
        <v/>
      </c>
    </row>
    <row r="128" spans="1:39" x14ac:dyDescent="0.25">
      <c r="A128" s="3" t="s">
        <v>24</v>
      </c>
      <c r="B128" s="47">
        <v>0</v>
      </c>
      <c r="C128" s="48" t="str">
        <f t="shared" si="80"/>
        <v>Heston + Jump_0</v>
      </c>
      <c r="D128" s="42">
        <v>0.48491713882374599</v>
      </c>
      <c r="E128" s="42">
        <v>0.285920916737405</v>
      </c>
      <c r="F128" s="42">
        <v>0.20542525389775201</v>
      </c>
      <c r="G128" s="42">
        <v>0.48193527749031401</v>
      </c>
      <c r="H128" s="42">
        <v>0.36464022858301698</v>
      </c>
      <c r="I128" s="43">
        <v>1.2368361874354199</v>
      </c>
      <c r="J128" s="53">
        <f t="shared" si="81"/>
        <v>-0.51508286117625401</v>
      </c>
      <c r="K128" s="53">
        <f t="shared" si="52"/>
        <v>-0.22151690615267938</v>
      </c>
      <c r="L128" s="53">
        <f t="shared" si="53"/>
        <v>-0.14637842492387665</v>
      </c>
      <c r="M128" s="53">
        <f t="shared" si="54"/>
        <v>-3.5839276504164297E-2</v>
      </c>
      <c r="N128" s="53">
        <f t="shared" si="55"/>
        <v>-3.3068995591190586E-2</v>
      </c>
      <c r="O128" s="54">
        <f t="shared" si="56"/>
        <v>4.260182031554649E-3</v>
      </c>
      <c r="P128" s="16">
        <f t="shared" si="83"/>
        <v>0.47168887209505933</v>
      </c>
      <c r="Q128" s="16">
        <f t="shared" si="84"/>
        <v>0.24899258319143538</v>
      </c>
      <c r="R128" s="16">
        <f t="shared" si="85"/>
        <v>0.15578828588029903</v>
      </c>
      <c r="S128" s="16">
        <f t="shared" si="86"/>
        <v>0.27717282644705166</v>
      </c>
      <c r="T128" s="16">
        <f t="shared" si="87"/>
        <v>0.15904040734006888</v>
      </c>
      <c r="U128" s="17">
        <f t="shared" si="88"/>
        <v>0.31025373291082059</v>
      </c>
      <c r="V128" s="53">
        <f t="shared" si="82"/>
        <v>-0.52831112790494061</v>
      </c>
      <c r="W128" s="53">
        <f t="shared" si="63"/>
        <v>-0.24275348697175525</v>
      </c>
      <c r="X128" s="53">
        <f t="shared" si="64"/>
        <v>-0.16966474123733832</v>
      </c>
      <c r="Y128" s="53">
        <f t="shared" si="65"/>
        <v>-6.2141038596269293E-2</v>
      </c>
      <c r="Z128" s="53">
        <f t="shared" si="66"/>
        <v>-5.9446329388018415E-2</v>
      </c>
      <c r="AA128" s="54">
        <f t="shared" si="67"/>
        <v>-2.3135470729115148E-2</v>
      </c>
      <c r="AB128" s="16">
        <f t="shared" si="89"/>
        <v>0.47168887209505933</v>
      </c>
      <c r="AC128" s="16">
        <f t="shared" si="90"/>
        <v>0.24899258319143538</v>
      </c>
      <c r="AD128" s="16">
        <f t="shared" si="91"/>
        <v>0.15578828588029903</v>
      </c>
      <c r="AE128" s="16">
        <f t="shared" si="92"/>
        <v>0.27717282644705166</v>
      </c>
      <c r="AF128" s="16">
        <f t="shared" si="93"/>
        <v>0.15904040734006888</v>
      </c>
      <c r="AG128" s="17">
        <f t="shared" si="94"/>
        <v>0.31025373291082059</v>
      </c>
      <c r="AH128" s="53">
        <f t="shared" si="95"/>
        <v>-0.52831112790494061</v>
      </c>
      <c r="AI128" s="53">
        <f t="shared" si="96"/>
        <v>-0.24275348697175525</v>
      </c>
      <c r="AJ128" s="53">
        <f t="shared" si="97"/>
        <v>-0.16966474123733832</v>
      </c>
      <c r="AK128" s="53">
        <f t="shared" si="98"/>
        <v>-6.2141038596269293E-2</v>
      </c>
      <c r="AL128" s="53">
        <f t="shared" si="99"/>
        <v>-5.9446329388018415E-2</v>
      </c>
      <c r="AM128" s="54">
        <f t="shared" si="100"/>
        <v>-2.3135470729115148E-2</v>
      </c>
    </row>
    <row r="129" spans="1:39" x14ac:dyDescent="0.25">
      <c r="A129" t="s">
        <v>24</v>
      </c>
      <c r="B129" s="45">
        <v>1</v>
      </c>
      <c r="C129" s="49" t="str">
        <f t="shared" si="80"/>
        <v>Heston + Jump_1</v>
      </c>
      <c r="D129" s="1">
        <v>0.72313313173023197</v>
      </c>
      <c r="E129" s="1">
        <v>0.64250401031469895</v>
      </c>
      <c r="F129" s="1">
        <v>0.75126452637726604</v>
      </c>
      <c r="G129" s="1">
        <v>1.27291480712417</v>
      </c>
      <c r="H129" s="1">
        <v>2.5161422441811201</v>
      </c>
      <c r="I129" s="18">
        <v>10.2354037207592</v>
      </c>
      <c r="J129" s="51">
        <f t="shared" si="81"/>
        <v>-0.27686686826976803</v>
      </c>
      <c r="K129" s="51">
        <f t="shared" si="52"/>
        <v>-8.467532822101842E-2</v>
      </c>
      <c r="L129" s="51">
        <f t="shared" si="53"/>
        <v>-2.8194644098111454E-2</v>
      </c>
      <c r="M129" s="51">
        <f t="shared" si="54"/>
        <v>1.2138551125365771E-2</v>
      </c>
      <c r="N129" s="51">
        <f t="shared" si="55"/>
        <v>3.1235463364599925E-2</v>
      </c>
      <c r="O129" s="55">
        <f t="shared" si="56"/>
        <v>4.7615944192730186E-2</v>
      </c>
      <c r="P129" s="12">
        <f t="shared" si="83"/>
        <v>0.70340646673736007</v>
      </c>
      <c r="Q129" s="12">
        <f t="shared" si="84"/>
        <v>0.5595209160092367</v>
      </c>
      <c r="R129" s="12">
        <f t="shared" si="85"/>
        <v>0.56973624511250875</v>
      </c>
      <c r="S129" s="12">
        <f t="shared" si="86"/>
        <v>0.73208460014426058</v>
      </c>
      <c r="T129" s="12">
        <f t="shared" si="87"/>
        <v>1.0974331850195591</v>
      </c>
      <c r="U129" s="13">
        <f t="shared" si="88"/>
        <v>2.5674962007696376</v>
      </c>
      <c r="V129" s="51">
        <f t="shared" si="82"/>
        <v>-0.29659353326263993</v>
      </c>
      <c r="W129" s="51">
        <f t="shared" si="63"/>
        <v>-0.10964487029785741</v>
      </c>
      <c r="X129" s="51">
        <f t="shared" si="64"/>
        <v>-5.4704947461319597E-2</v>
      </c>
      <c r="Y129" s="51">
        <f t="shared" si="65"/>
        <v>-1.5472019111747004E-2</v>
      </c>
      <c r="Z129" s="51">
        <f t="shared" si="66"/>
        <v>3.1039401056829341E-3</v>
      </c>
      <c r="AA129" s="55">
        <f t="shared" si="67"/>
        <v>1.9037570632616907E-2</v>
      </c>
      <c r="AB129" s="12">
        <f t="shared" si="89"/>
        <v>0.70340646673736007</v>
      </c>
      <c r="AC129" s="12">
        <f t="shared" si="90"/>
        <v>0.5595209160092367</v>
      </c>
      <c r="AD129" s="12">
        <f t="shared" si="91"/>
        <v>0.56973624511250875</v>
      </c>
      <c r="AE129" s="12">
        <f t="shared" si="92"/>
        <v>0.73208460014426058</v>
      </c>
      <c r="AF129" s="12">
        <f t="shared" si="93"/>
        <v>1.0974331850195591</v>
      </c>
      <c r="AG129" s="13">
        <f t="shared" si="94"/>
        <v>2.5674962007696376</v>
      </c>
      <c r="AH129" s="51">
        <f t="shared" si="95"/>
        <v>-0.29659353326263993</v>
      </c>
      <c r="AI129" s="51">
        <f t="shared" si="96"/>
        <v>-0.10964487029785741</v>
      </c>
      <c r="AJ129" s="51">
        <f t="shared" si="97"/>
        <v>-5.4704947461319597E-2</v>
      </c>
      <c r="AK129" s="51">
        <f t="shared" si="98"/>
        <v>-1.5472019111747004E-2</v>
      </c>
      <c r="AL129" s="51">
        <f t="shared" si="99"/>
        <v>3.1039401056829341E-3</v>
      </c>
      <c r="AM129" s="55">
        <f t="shared" si="100"/>
        <v>1.9037570632616907E-2</v>
      </c>
    </row>
    <row r="130" spans="1:39" x14ac:dyDescent="0.25">
      <c r="A130" t="s">
        <v>24</v>
      </c>
      <c r="B130" s="45">
        <v>5</v>
      </c>
      <c r="C130" s="49" t="str">
        <f t="shared" si="80"/>
        <v>Heston + Jump_5</v>
      </c>
      <c r="D130" s="1">
        <v>0.85014376420446403</v>
      </c>
      <c r="E130" s="1">
        <v>0.91532609808099796</v>
      </c>
      <c r="F130" s="1">
        <v>1.2047375042575099</v>
      </c>
      <c r="G130" s="1">
        <v>2.3214380833768802</v>
      </c>
      <c r="H130" s="1">
        <v>4.9747250888644396</v>
      </c>
      <c r="I130" s="18">
        <v>24.8283783547711</v>
      </c>
      <c r="J130" s="51">
        <f t="shared" si="81"/>
        <v>-0.14985623579553597</v>
      </c>
      <c r="K130" s="51">
        <f t="shared" si="52"/>
        <v>-1.7539340410545723E-2</v>
      </c>
      <c r="L130" s="51">
        <f t="shared" si="53"/>
        <v>1.8800719598072169E-2</v>
      </c>
      <c r="M130" s="51">
        <f t="shared" si="54"/>
        <v>4.3008518048589073E-2</v>
      </c>
      <c r="N130" s="51">
        <f t="shared" si="55"/>
        <v>5.4934841791308919E-2</v>
      </c>
      <c r="O130" s="55">
        <f t="shared" si="56"/>
        <v>6.6348020523481877E-2</v>
      </c>
      <c r="P130" s="12">
        <f t="shared" si="83"/>
        <v>0.82695232061493573</v>
      </c>
      <c r="Q130" s="12">
        <f t="shared" si="84"/>
        <v>0.7971064594516567</v>
      </c>
      <c r="R130" s="12">
        <f t="shared" si="85"/>
        <v>0.91363640624927456</v>
      </c>
      <c r="S130" s="12">
        <f t="shared" si="86"/>
        <v>1.3351161142262056</v>
      </c>
      <c r="T130" s="12">
        <f t="shared" si="87"/>
        <v>2.1697614320075873</v>
      </c>
      <c r="U130" s="13">
        <f t="shared" si="88"/>
        <v>6.2280657252294054</v>
      </c>
      <c r="V130" s="51">
        <f t="shared" si="82"/>
        <v>-0.17304767938506427</v>
      </c>
      <c r="W130" s="51">
        <f t="shared" si="63"/>
        <v>-4.4340314463587993E-2</v>
      </c>
      <c r="X130" s="51">
        <f t="shared" si="64"/>
        <v>-8.9915908467843586E-3</v>
      </c>
      <c r="Y130" s="51">
        <f t="shared" si="65"/>
        <v>1.4555832481511599E-2</v>
      </c>
      <c r="Z130" s="51">
        <f t="shared" si="66"/>
        <v>2.615681282237925E-2</v>
      </c>
      <c r="AA130" s="55">
        <f t="shared" si="67"/>
        <v>3.7258646459888078E-2</v>
      </c>
      <c r="AB130" s="12">
        <f t="shared" si="89"/>
        <v>0.82695232061493573</v>
      </c>
      <c r="AC130" s="12">
        <f t="shared" si="90"/>
        <v>0.7971064594516567</v>
      </c>
      <c r="AD130" s="12">
        <f t="shared" si="91"/>
        <v>0.91363640624927456</v>
      </c>
      <c r="AE130" s="12">
        <f t="shared" si="92"/>
        <v>1.3351161142262056</v>
      </c>
      <c r="AF130" s="12">
        <f t="shared" si="93"/>
        <v>2.1697614320075873</v>
      </c>
      <c r="AG130" s="13">
        <f t="shared" si="94"/>
        <v>6.2280657252294054</v>
      </c>
      <c r="AH130" s="51">
        <f t="shared" si="95"/>
        <v>-0.17304767938506427</v>
      </c>
      <c r="AI130" s="51">
        <f t="shared" si="96"/>
        <v>-4.4340314463587993E-2</v>
      </c>
      <c r="AJ130" s="51">
        <f t="shared" si="97"/>
        <v>-8.9915908467843586E-3</v>
      </c>
      <c r="AK130" s="51">
        <f t="shared" si="98"/>
        <v>1.4555832481511599E-2</v>
      </c>
      <c r="AL130" s="51">
        <f t="shared" si="99"/>
        <v>2.615681282237925E-2</v>
      </c>
      <c r="AM130" s="55">
        <f t="shared" si="100"/>
        <v>3.7258646459888078E-2</v>
      </c>
    </row>
    <row r="131" spans="1:39" x14ac:dyDescent="0.25">
      <c r="A131" t="s">
        <v>24</v>
      </c>
      <c r="B131" s="45">
        <v>10</v>
      </c>
      <c r="C131" s="49" t="str">
        <f t="shared" si="80"/>
        <v>Heston + Jump_10</v>
      </c>
      <c r="D131" s="1">
        <v>0.91061563585691196</v>
      </c>
      <c r="E131" s="1">
        <v>1.0645860359468799</v>
      </c>
      <c r="F131" s="1">
        <v>1.4954533241357799</v>
      </c>
      <c r="G131" s="1">
        <v>3.14912126720029</v>
      </c>
      <c r="H131" s="1">
        <v>7.0480644249931199</v>
      </c>
      <c r="I131" s="18">
        <v>38.7016401097531</v>
      </c>
      <c r="J131" s="51">
        <f t="shared" si="81"/>
        <v>-8.9384364143088035E-2</v>
      </c>
      <c r="K131" s="51">
        <f t="shared" si="52"/>
        <v>1.2595873094066068E-2</v>
      </c>
      <c r="L131" s="51">
        <f t="shared" si="53"/>
        <v>4.1063658200733988E-2</v>
      </c>
      <c r="M131" s="51">
        <f t="shared" si="54"/>
        <v>5.9032941699687091E-2</v>
      </c>
      <c r="N131" s="51">
        <f t="shared" si="55"/>
        <v>6.7256959552973283E-2</v>
      </c>
      <c r="O131" s="55">
        <f t="shared" si="56"/>
        <v>7.5857092852156915E-2</v>
      </c>
      <c r="P131" s="12">
        <f t="shared" si="83"/>
        <v>0.88577455363068414</v>
      </c>
      <c r="Q131" s="12">
        <f t="shared" si="84"/>
        <v>0.92708861647709662</v>
      </c>
      <c r="R131" s="12">
        <f t="shared" si="85"/>
        <v>1.1341064721140297</v>
      </c>
      <c r="S131" s="12">
        <f t="shared" si="86"/>
        <v>1.8111370618059144</v>
      </c>
      <c r="T131" s="12">
        <f t="shared" si="87"/>
        <v>3.0740630057902529</v>
      </c>
      <c r="U131" s="13">
        <f t="shared" si="88"/>
        <v>9.7080991288904936</v>
      </c>
      <c r="V131" s="51">
        <f t="shared" si="82"/>
        <v>-0.11422544636931586</v>
      </c>
      <c r="W131" s="51">
        <f t="shared" si="63"/>
        <v>-1.5027172629059615E-2</v>
      </c>
      <c r="X131" s="51">
        <f t="shared" si="64"/>
        <v>1.2664027316111603E-2</v>
      </c>
      <c r="Y131" s="51">
        <f t="shared" si="65"/>
        <v>3.0143118870881835E-2</v>
      </c>
      <c r="Z131" s="51">
        <f t="shared" si="66"/>
        <v>3.8142790144031657E-2</v>
      </c>
      <c r="AA131" s="55">
        <f t="shared" si="67"/>
        <v>4.650831664532018E-2</v>
      </c>
      <c r="AB131" s="12">
        <f t="shared" si="89"/>
        <v>0.88577455363068414</v>
      </c>
      <c r="AC131" s="12">
        <f t="shared" si="90"/>
        <v>0.92708861647709662</v>
      </c>
      <c r="AD131" s="12">
        <f t="shared" si="91"/>
        <v>1.1341064721140297</v>
      </c>
      <c r="AE131" s="12">
        <f t="shared" si="92"/>
        <v>1.8111370618059144</v>
      </c>
      <c r="AF131" s="12">
        <f t="shared" si="93"/>
        <v>3.0740630057902529</v>
      </c>
      <c r="AG131" s="13">
        <f t="shared" si="94"/>
        <v>9.7080991288904936</v>
      </c>
      <c r="AH131" s="51">
        <f t="shared" si="95"/>
        <v>-0.11422544636931586</v>
      </c>
      <c r="AI131" s="51">
        <f t="shared" si="96"/>
        <v>-1.5027172629059615E-2</v>
      </c>
      <c r="AJ131" s="51">
        <f t="shared" si="97"/>
        <v>1.2664027316111603E-2</v>
      </c>
      <c r="AK131" s="51">
        <f t="shared" si="98"/>
        <v>3.0143118870881835E-2</v>
      </c>
      <c r="AL131" s="51">
        <f t="shared" si="99"/>
        <v>3.8142790144031657E-2</v>
      </c>
      <c r="AM131" s="55">
        <f t="shared" si="100"/>
        <v>4.650831664532018E-2</v>
      </c>
    </row>
    <row r="132" spans="1:39" x14ac:dyDescent="0.25">
      <c r="A132" t="s">
        <v>24</v>
      </c>
      <c r="B132" s="45">
        <v>15</v>
      </c>
      <c r="C132" s="49" t="str">
        <f t="shared" si="80"/>
        <v>Heston + Jump_15</v>
      </c>
      <c r="D132" s="1">
        <v>0.95161349094426795</v>
      </c>
      <c r="E132" s="1">
        <v>1.1761228268942701</v>
      </c>
      <c r="F132" s="1">
        <v>1.7003480167653</v>
      </c>
      <c r="G132" s="1">
        <v>3.8551323048819901</v>
      </c>
      <c r="H132" s="1">
        <v>8.8060085832786008</v>
      </c>
      <c r="I132" s="18">
        <v>51.119638858496998</v>
      </c>
      <c r="J132" s="51">
        <f t="shared" si="81"/>
        <v>-4.8386509055732052E-2</v>
      </c>
      <c r="K132" s="51">
        <f t="shared" si="52"/>
        <v>3.2976724287441472E-2</v>
      </c>
      <c r="L132" s="51">
        <f t="shared" si="53"/>
        <v>5.4517477057502539E-2</v>
      </c>
      <c r="M132" s="51">
        <f t="shared" si="54"/>
        <v>6.9798450099416653E-2</v>
      </c>
      <c r="N132" s="51">
        <f t="shared" si="55"/>
        <v>7.5208370767025245E-2</v>
      </c>
      <c r="O132" s="55">
        <f t="shared" si="56"/>
        <v>8.1861723269145648E-2</v>
      </c>
      <c r="P132" s="12">
        <f t="shared" si="83"/>
        <v>0.92565401029699212</v>
      </c>
      <c r="Q132" s="12">
        <f t="shared" si="84"/>
        <v>1.024219788326199</v>
      </c>
      <c r="R132" s="12">
        <f t="shared" si="85"/>
        <v>1.2894923964104241</v>
      </c>
      <c r="S132" s="12">
        <f t="shared" si="86"/>
        <v>2.2171813668339597</v>
      </c>
      <c r="T132" s="12">
        <f t="shared" si="87"/>
        <v>3.8408027484162233</v>
      </c>
      <c r="U132" s="13">
        <f t="shared" si="88"/>
        <v>12.823087602075718</v>
      </c>
      <c r="V132" s="51">
        <f t="shared" si="82"/>
        <v>-7.4345989703007875E-2</v>
      </c>
      <c r="W132" s="51">
        <f t="shared" si="63"/>
        <v>4.7977004101973364E-3</v>
      </c>
      <c r="X132" s="51">
        <f t="shared" si="64"/>
        <v>2.5750833563698228E-2</v>
      </c>
      <c r="Y132" s="51">
        <f t="shared" si="65"/>
        <v>4.0614950258231586E-2</v>
      </c>
      <c r="Z132" s="51">
        <f t="shared" si="66"/>
        <v>4.5877291333694448E-2</v>
      </c>
      <c r="AA132" s="55">
        <f t="shared" si="67"/>
        <v>5.2349144122788571E-2</v>
      </c>
      <c r="AB132" s="12">
        <f t="shared" si="89"/>
        <v>0.92565401029699212</v>
      </c>
      <c r="AC132" s="12">
        <f t="shared" si="90"/>
        <v>1.024219788326199</v>
      </c>
      <c r="AD132" s="12">
        <f t="shared" si="91"/>
        <v>1.2894923964104241</v>
      </c>
      <c r="AE132" s="12">
        <f t="shared" si="92"/>
        <v>2.2171813668339597</v>
      </c>
      <c r="AF132" s="12">
        <f t="shared" si="93"/>
        <v>3.8408027484162233</v>
      </c>
      <c r="AG132" s="13">
        <f t="shared" si="94"/>
        <v>12.823087602075718</v>
      </c>
      <c r="AH132" s="51">
        <f t="shared" si="95"/>
        <v>-7.4345989703007875E-2</v>
      </c>
      <c r="AI132" s="51">
        <f t="shared" si="96"/>
        <v>4.7977004101973364E-3</v>
      </c>
      <c r="AJ132" s="51">
        <f t="shared" si="97"/>
        <v>2.5750833563698228E-2</v>
      </c>
      <c r="AK132" s="51">
        <f t="shared" si="98"/>
        <v>4.0614950258231586E-2</v>
      </c>
      <c r="AL132" s="51">
        <f t="shared" si="99"/>
        <v>4.5877291333694448E-2</v>
      </c>
      <c r="AM132" s="55">
        <f t="shared" si="100"/>
        <v>5.2349144122788571E-2</v>
      </c>
    </row>
    <row r="133" spans="1:39" x14ac:dyDescent="0.25">
      <c r="A133" t="s">
        <v>24</v>
      </c>
      <c r="B133" s="45">
        <v>25</v>
      </c>
      <c r="C133" s="49" t="str">
        <f t="shared" si="80"/>
        <v>Heston + Jump_25</v>
      </c>
      <c r="D133" s="1">
        <v>1.0127691815997499</v>
      </c>
      <c r="E133" s="1">
        <v>1.3535039378259299</v>
      </c>
      <c r="F133" s="1">
        <v>2.0595193966951801</v>
      </c>
      <c r="G133" s="1">
        <v>4.9651173062060696</v>
      </c>
      <c r="H133" s="1">
        <v>12.0639262532163</v>
      </c>
      <c r="I133" s="18">
        <v>75.620253417758605</v>
      </c>
      <c r="J133" s="51">
        <f t="shared" si="81"/>
        <v>1.2769181599749935E-2</v>
      </c>
      <c r="K133" s="51">
        <f t="shared" si="52"/>
        <v>6.240940031256148E-2</v>
      </c>
      <c r="L133" s="51">
        <f t="shared" si="53"/>
        <v>7.4921101895609299E-2</v>
      </c>
      <c r="M133" s="51">
        <f t="shared" si="54"/>
        <v>8.3419070121137473E-2</v>
      </c>
      <c r="N133" s="51">
        <f t="shared" si="55"/>
        <v>8.6549765623071151E-2</v>
      </c>
      <c r="O133" s="55">
        <f t="shared" si="56"/>
        <v>9.0367159383521134E-2</v>
      </c>
      <c r="P133" s="12">
        <f t="shared" si="83"/>
        <v>0.98514140811809392</v>
      </c>
      <c r="Q133" s="12">
        <f t="shared" si="84"/>
        <v>1.1786911069139325</v>
      </c>
      <c r="R133" s="12">
        <f t="shared" si="85"/>
        <v>1.5618770840515475</v>
      </c>
      <c r="S133" s="12">
        <f t="shared" si="86"/>
        <v>2.8555610300388654</v>
      </c>
      <c r="T133" s="12">
        <f t="shared" si="87"/>
        <v>5.2617665167880823</v>
      </c>
      <c r="U133" s="13">
        <f t="shared" si="88"/>
        <v>18.968935534760831</v>
      </c>
      <c r="V133" s="51">
        <f t="shared" si="82"/>
        <v>-1.485859188190608E-2</v>
      </c>
      <c r="W133" s="51">
        <f t="shared" si="63"/>
        <v>3.3427469592420822E-2</v>
      </c>
      <c r="X133" s="51">
        <f t="shared" si="64"/>
        <v>4.5597858995470864E-2</v>
      </c>
      <c r="Y133" s="51">
        <f t="shared" si="65"/>
        <v>5.3864007428834348E-2</v>
      </c>
      <c r="Z133" s="51">
        <f t="shared" si="66"/>
        <v>5.6909299318830708E-2</v>
      </c>
      <c r="AA133" s="55">
        <f t="shared" si="67"/>
        <v>6.0622556725193233E-2</v>
      </c>
      <c r="AB133" s="12">
        <f t="shared" si="89"/>
        <v>0.98514140811809392</v>
      </c>
      <c r="AC133" s="12">
        <f t="shared" si="90"/>
        <v>1.1786911069139325</v>
      </c>
      <c r="AD133" s="12">
        <f t="shared" si="91"/>
        <v>1.5618770840515475</v>
      </c>
      <c r="AE133" s="12">
        <f t="shared" si="92"/>
        <v>2.8555610300388654</v>
      </c>
      <c r="AF133" s="12">
        <f t="shared" si="93"/>
        <v>5.2617665167880823</v>
      </c>
      <c r="AG133" s="13">
        <f t="shared" si="94"/>
        <v>18.968935534760831</v>
      </c>
      <c r="AH133" s="51">
        <f t="shared" si="95"/>
        <v>-1.485859188190608E-2</v>
      </c>
      <c r="AI133" s="51">
        <f t="shared" si="96"/>
        <v>3.3427469592420822E-2</v>
      </c>
      <c r="AJ133" s="51">
        <f t="shared" si="97"/>
        <v>4.5597858995470864E-2</v>
      </c>
      <c r="AK133" s="51">
        <f t="shared" si="98"/>
        <v>5.3864007428834348E-2</v>
      </c>
      <c r="AL133" s="51">
        <f t="shared" si="99"/>
        <v>5.6909299318830708E-2</v>
      </c>
      <c r="AM133" s="55">
        <f t="shared" si="100"/>
        <v>6.0622556725193233E-2</v>
      </c>
    </row>
    <row r="134" spans="1:39" x14ac:dyDescent="0.25">
      <c r="A134" t="s">
        <v>24</v>
      </c>
      <c r="B134" s="45">
        <v>30</v>
      </c>
      <c r="C134" s="49" t="str">
        <f t="shared" si="80"/>
        <v>Heston + Jump_30</v>
      </c>
      <c r="D134" s="1">
        <v>1.03885094364331</v>
      </c>
      <c r="E134" s="1">
        <v>1.4308584533676001</v>
      </c>
      <c r="F134" s="1">
        <v>2.2118350168755598</v>
      </c>
      <c r="G134" s="1">
        <v>5.5159579026111496</v>
      </c>
      <c r="H134" s="1">
        <v>13.748375055388101</v>
      </c>
      <c r="I134" s="18">
        <v>90.527762210139002</v>
      </c>
      <c r="J134" s="51">
        <f t="shared" si="81"/>
        <v>3.8850943643309988E-2</v>
      </c>
      <c r="K134" s="51">
        <f t="shared" si="52"/>
        <v>7.4284561934794935E-2</v>
      </c>
      <c r="L134" s="51">
        <f t="shared" si="53"/>
        <v>8.2618073245416257E-2</v>
      </c>
      <c r="M134" s="51">
        <f t="shared" si="54"/>
        <v>8.9133326209846153E-2</v>
      </c>
      <c r="N134" s="51">
        <f t="shared" si="55"/>
        <v>9.1293861645081575E-2</v>
      </c>
      <c r="O134" s="55">
        <f t="shared" si="56"/>
        <v>9.4298076141380749E-2</v>
      </c>
      <c r="P134" s="12">
        <f t="shared" si="83"/>
        <v>1.0105116743669225</v>
      </c>
      <c r="Q134" s="12">
        <f t="shared" si="84"/>
        <v>1.2460548411451426</v>
      </c>
      <c r="R134" s="12">
        <f t="shared" si="85"/>
        <v>1.6773886335346839</v>
      </c>
      <c r="S134" s="12">
        <f t="shared" si="86"/>
        <v>3.1723629994287159</v>
      </c>
      <c r="T134" s="12">
        <f t="shared" si="87"/>
        <v>5.9964507415153685</v>
      </c>
      <c r="U134" s="13">
        <f t="shared" si="88"/>
        <v>22.708404268148286</v>
      </c>
      <c r="V134" s="51">
        <f t="shared" si="82"/>
        <v>1.0511674366922463E-2</v>
      </c>
      <c r="W134" s="51">
        <f t="shared" si="63"/>
        <v>4.4978683486664783E-2</v>
      </c>
      <c r="X134" s="51">
        <f t="shared" si="64"/>
        <v>5.308486129723522E-2</v>
      </c>
      <c r="Y134" s="51">
        <f t="shared" si="65"/>
        <v>5.9422381826331083E-2</v>
      </c>
      <c r="Z134" s="51">
        <f t="shared" si="66"/>
        <v>6.1523979070428503E-2</v>
      </c>
      <c r="AA134" s="55">
        <f t="shared" si="67"/>
        <v>6.4446240285464862E-2</v>
      </c>
      <c r="AB134" s="12">
        <f t="shared" si="89"/>
        <v>1.0105116743669225</v>
      </c>
      <c r="AC134" s="12">
        <f t="shared" si="90"/>
        <v>1.2460548411451426</v>
      </c>
      <c r="AD134" s="12">
        <f t="shared" si="91"/>
        <v>1.6773886335346839</v>
      </c>
      <c r="AE134" s="12">
        <f t="shared" si="92"/>
        <v>3.1723629994287159</v>
      </c>
      <c r="AF134" s="12">
        <f t="shared" si="93"/>
        <v>5.9964507415153685</v>
      </c>
      <c r="AG134" s="13">
        <f t="shared" si="94"/>
        <v>22.708404268148286</v>
      </c>
      <c r="AH134" s="51">
        <f t="shared" si="95"/>
        <v>1.0511674366922463E-2</v>
      </c>
      <c r="AI134" s="51">
        <f t="shared" si="96"/>
        <v>4.4978683486664783E-2</v>
      </c>
      <c r="AJ134" s="51">
        <f t="shared" si="97"/>
        <v>5.308486129723522E-2</v>
      </c>
      <c r="AK134" s="51">
        <f t="shared" si="98"/>
        <v>5.9422381826331083E-2</v>
      </c>
      <c r="AL134" s="51">
        <f t="shared" si="99"/>
        <v>6.1523979070428503E-2</v>
      </c>
      <c r="AM134" s="55">
        <f t="shared" si="100"/>
        <v>6.4446240285464862E-2</v>
      </c>
    </row>
    <row r="135" spans="1:39" x14ac:dyDescent="0.25">
      <c r="A135" t="s">
        <v>24</v>
      </c>
      <c r="B135" s="45">
        <v>50</v>
      </c>
      <c r="C135" s="49" t="str">
        <f t="shared" si="80"/>
        <v>Heston + Jump_50</v>
      </c>
      <c r="D135" s="1">
        <v>1.1246309962330701</v>
      </c>
      <c r="E135" s="1">
        <v>1.7101410049428201</v>
      </c>
      <c r="F135" s="1">
        <v>2.8588028394612701</v>
      </c>
      <c r="G135" s="1">
        <v>7.8621408223777802</v>
      </c>
      <c r="H135" s="1">
        <v>21.614656431997201</v>
      </c>
      <c r="I135" s="18">
        <v>161.32978589178001</v>
      </c>
      <c r="J135" s="51">
        <f t="shared" si="81"/>
        <v>0.12463099623307006</v>
      </c>
      <c r="K135" s="51">
        <f t="shared" si="52"/>
        <v>0.11328506793789872</v>
      </c>
      <c r="L135" s="51">
        <f t="shared" si="53"/>
        <v>0.11075536729689484</v>
      </c>
      <c r="M135" s="51">
        <f t="shared" si="54"/>
        <v>0.10860553073844903</v>
      </c>
      <c r="N135" s="51">
        <f t="shared" si="55"/>
        <v>0.10787716555845783</v>
      </c>
      <c r="O135" s="55">
        <f t="shared" si="56"/>
        <v>0.10701700239318668</v>
      </c>
      <c r="P135" s="12">
        <f t="shared" si="83"/>
        <v>1.0939516953826067</v>
      </c>
      <c r="Q135" s="12">
        <f t="shared" si="84"/>
        <v>1.4892664422777575</v>
      </c>
      <c r="R135" s="12">
        <f t="shared" si="85"/>
        <v>2.1680294198447463</v>
      </c>
      <c r="S135" s="12">
        <f t="shared" si="86"/>
        <v>4.5217104774136265</v>
      </c>
      <c r="T135" s="12">
        <f t="shared" si="87"/>
        <v>9.4273848412692107</v>
      </c>
      <c r="U135" s="13">
        <f t="shared" si="88"/>
        <v>40.468712680871214</v>
      </c>
      <c r="V135" s="51">
        <f t="shared" si="82"/>
        <v>9.3951695382606726E-2</v>
      </c>
      <c r="W135" s="51">
        <f t="shared" si="63"/>
        <v>8.2915277628013762E-2</v>
      </c>
      <c r="X135" s="51">
        <f t="shared" si="64"/>
        <v>8.0454585797265832E-2</v>
      </c>
      <c r="Y135" s="51">
        <f t="shared" si="65"/>
        <v>7.8363395570618222E-2</v>
      </c>
      <c r="Z135" s="51">
        <f t="shared" si="66"/>
        <v>7.7654899782952924E-2</v>
      </c>
      <c r="AA135" s="55">
        <f t="shared" si="67"/>
        <v>7.6818201384895479E-2</v>
      </c>
      <c r="AB135" s="12">
        <f t="shared" si="89"/>
        <v>1.0939516953826067</v>
      </c>
      <c r="AC135" s="12">
        <f t="shared" si="90"/>
        <v>1.4892664422777575</v>
      </c>
      <c r="AD135" s="12">
        <f t="shared" si="91"/>
        <v>2.1680294198447463</v>
      </c>
      <c r="AE135" s="12">
        <f t="shared" si="92"/>
        <v>4.5217104774136265</v>
      </c>
      <c r="AF135" s="12">
        <f t="shared" si="93"/>
        <v>9.4273848412692107</v>
      </c>
      <c r="AG135" s="13">
        <f t="shared" si="94"/>
        <v>40.468712680871214</v>
      </c>
      <c r="AH135" s="51">
        <f t="shared" si="95"/>
        <v>9.3951695382606726E-2</v>
      </c>
      <c r="AI135" s="51">
        <f t="shared" si="96"/>
        <v>8.2915277628013762E-2</v>
      </c>
      <c r="AJ135" s="51">
        <f t="shared" si="97"/>
        <v>8.0454585797265832E-2</v>
      </c>
      <c r="AK135" s="51">
        <f t="shared" si="98"/>
        <v>7.8363395570618222E-2</v>
      </c>
      <c r="AL135" s="51">
        <f t="shared" si="99"/>
        <v>7.7654899782952924E-2</v>
      </c>
      <c r="AM135" s="55">
        <f t="shared" si="100"/>
        <v>7.6818201384895479E-2</v>
      </c>
    </row>
    <row r="136" spans="1:39" x14ac:dyDescent="0.25">
      <c r="A136" t="s">
        <v>24</v>
      </c>
      <c r="B136" s="45">
        <v>70</v>
      </c>
      <c r="C136" s="49" t="str">
        <f t="shared" si="80"/>
        <v>Heston + Jump_70</v>
      </c>
      <c r="D136" s="1">
        <v>1.2049425813821699</v>
      </c>
      <c r="E136" s="1">
        <v>2.0066068181344399</v>
      </c>
      <c r="F136" s="1">
        <v>3.5716412297622</v>
      </c>
      <c r="G136" s="1">
        <v>11.1324815401002</v>
      </c>
      <c r="H136" s="1">
        <v>33.007509882270298</v>
      </c>
      <c r="I136" s="18">
        <v>278.88116376558298</v>
      </c>
      <c r="J136" s="51">
        <f t="shared" si="81"/>
        <v>0.20494258138216992</v>
      </c>
      <c r="K136" s="51">
        <f t="shared" si="52"/>
        <v>0.14945627827763674</v>
      </c>
      <c r="L136" s="51">
        <f t="shared" si="53"/>
        <v>0.13576055818549371</v>
      </c>
      <c r="M136" s="51">
        <f t="shared" si="54"/>
        <v>0.12805324502780135</v>
      </c>
      <c r="N136" s="51">
        <f t="shared" si="55"/>
        <v>0.12362249545851234</v>
      </c>
      <c r="O136" s="55">
        <f t="shared" si="56"/>
        <v>0.1192017579580078</v>
      </c>
      <c r="P136" s="12">
        <f t="shared" si="83"/>
        <v>1.1720724256728063</v>
      </c>
      <c r="Q136" s="12">
        <f t="shared" si="84"/>
        <v>1.747441987798712</v>
      </c>
      <c r="R136" s="12">
        <f t="shared" si="85"/>
        <v>2.7086244480973494</v>
      </c>
      <c r="S136" s="12">
        <f t="shared" si="86"/>
        <v>6.4025638253908772</v>
      </c>
      <c r="T136" s="12">
        <f t="shared" si="87"/>
        <v>14.396458222278858</v>
      </c>
      <c r="U136" s="13">
        <f t="shared" si="88"/>
        <v>69.955846195116081</v>
      </c>
      <c r="V136" s="51">
        <f t="shared" si="82"/>
        <v>0.17207242567280634</v>
      </c>
      <c r="W136" s="51">
        <f t="shared" si="63"/>
        <v>0.1180997576999081</v>
      </c>
      <c r="X136" s="51">
        <f t="shared" si="64"/>
        <v>0.10477764914655241</v>
      </c>
      <c r="Y136" s="51">
        <f t="shared" si="65"/>
        <v>9.7280587155603504E-2</v>
      </c>
      <c r="Z136" s="51">
        <f t="shared" si="66"/>
        <v>9.2970705941787912E-2</v>
      </c>
      <c r="AA136" s="55">
        <f t="shared" si="67"/>
        <v>8.8670563673153291E-2</v>
      </c>
      <c r="AB136" s="12">
        <f t="shared" si="89"/>
        <v>1.1720724256728063</v>
      </c>
      <c r="AC136" s="12">
        <f t="shared" si="90"/>
        <v>1.747441987798712</v>
      </c>
      <c r="AD136" s="12">
        <f t="shared" si="91"/>
        <v>2.7086244480973494</v>
      </c>
      <c r="AE136" s="12">
        <f t="shared" si="92"/>
        <v>6.4025638253908772</v>
      </c>
      <c r="AF136" s="12">
        <f t="shared" si="93"/>
        <v>14.396458222278858</v>
      </c>
      <c r="AG136" s="13">
        <f t="shared" si="94"/>
        <v>69.955846195116081</v>
      </c>
      <c r="AH136" s="51">
        <f t="shared" si="95"/>
        <v>0.17207242567280634</v>
      </c>
      <c r="AI136" s="51">
        <f t="shared" si="96"/>
        <v>0.1180997576999081</v>
      </c>
      <c r="AJ136" s="51">
        <f t="shared" si="97"/>
        <v>0.10477764914655241</v>
      </c>
      <c r="AK136" s="51">
        <f t="shared" si="98"/>
        <v>9.7280587155603504E-2</v>
      </c>
      <c r="AL136" s="51">
        <f t="shared" si="99"/>
        <v>9.2970705941787912E-2</v>
      </c>
      <c r="AM136" s="55">
        <f t="shared" si="100"/>
        <v>8.8670563673153291E-2</v>
      </c>
    </row>
    <row r="137" spans="1:39" x14ac:dyDescent="0.25">
      <c r="A137" t="s">
        <v>24</v>
      </c>
      <c r="B137" s="45">
        <v>75</v>
      </c>
      <c r="C137" s="49" t="str">
        <f t="shared" si="80"/>
        <v>Heston + Jump_75</v>
      </c>
      <c r="D137" s="1">
        <v>1.2271346780483201</v>
      </c>
      <c r="E137" s="1">
        <v>2.0901044960100599</v>
      </c>
      <c r="F137" s="1">
        <v>3.8124887869513699</v>
      </c>
      <c r="G137" s="1">
        <v>12.258106268232901</v>
      </c>
      <c r="H137" s="1">
        <v>36.952464813181201</v>
      </c>
      <c r="I137" s="18">
        <v>324.50220141860399</v>
      </c>
      <c r="J137" s="51">
        <f t="shared" si="81"/>
        <v>0.2271346780483201</v>
      </c>
      <c r="K137" s="51">
        <f t="shared" si="52"/>
        <v>0.15886701030123862</v>
      </c>
      <c r="L137" s="51">
        <f t="shared" si="53"/>
        <v>0.1431964245866002</v>
      </c>
      <c r="M137" s="51">
        <f t="shared" si="54"/>
        <v>0.13349907251475468</v>
      </c>
      <c r="N137" s="51">
        <f t="shared" si="55"/>
        <v>0.12785892458400405</v>
      </c>
      <c r="O137" s="55">
        <f t="shared" si="56"/>
        <v>0.12259822952324462</v>
      </c>
      <c r="P137" s="12">
        <f t="shared" si="83"/>
        <v>1.1936591344273626</v>
      </c>
      <c r="Q137" s="12">
        <f t="shared" si="84"/>
        <v>1.8201554595585663</v>
      </c>
      <c r="R137" s="12">
        <f t="shared" si="85"/>
        <v>2.8912759351030992</v>
      </c>
      <c r="S137" s="12">
        <f t="shared" si="86"/>
        <v>7.0499382799855717</v>
      </c>
      <c r="T137" s="12">
        <f t="shared" si="87"/>
        <v>16.117078137389083</v>
      </c>
      <c r="U137" s="13">
        <f t="shared" si="88"/>
        <v>81.399639136251949</v>
      </c>
      <c r="V137" s="51">
        <f t="shared" si="82"/>
        <v>0.1936591344273626</v>
      </c>
      <c r="W137" s="51">
        <f t="shared" si="63"/>
        <v>0.12725377024846241</v>
      </c>
      <c r="X137" s="51">
        <f t="shared" si="64"/>
        <v>0.11201066929571724</v>
      </c>
      <c r="Y137" s="51">
        <f t="shared" si="65"/>
        <v>0.10257785553258048</v>
      </c>
      <c r="Z137" s="51">
        <f t="shared" si="66"/>
        <v>9.7091567664186584E-2</v>
      </c>
      <c r="AA137" s="55">
        <f t="shared" si="67"/>
        <v>9.1974381404973826E-2</v>
      </c>
      <c r="AB137" s="12">
        <f t="shared" si="89"/>
        <v>1.1936591344273626</v>
      </c>
      <c r="AC137" s="12">
        <f t="shared" si="90"/>
        <v>1.8201554595585663</v>
      </c>
      <c r="AD137" s="12">
        <f t="shared" si="91"/>
        <v>2.8912759351030992</v>
      </c>
      <c r="AE137" s="12">
        <f t="shared" si="92"/>
        <v>7.0499382799855717</v>
      </c>
      <c r="AF137" s="12">
        <f t="shared" si="93"/>
        <v>16.117078137389083</v>
      </c>
      <c r="AG137" s="13">
        <f t="shared" si="94"/>
        <v>81.399639136251949</v>
      </c>
      <c r="AH137" s="51">
        <f t="shared" si="95"/>
        <v>0.1936591344273626</v>
      </c>
      <c r="AI137" s="51">
        <f t="shared" si="96"/>
        <v>0.12725377024846241</v>
      </c>
      <c r="AJ137" s="51">
        <f t="shared" si="97"/>
        <v>0.11201066929571724</v>
      </c>
      <c r="AK137" s="51">
        <f t="shared" si="98"/>
        <v>0.10257785553258048</v>
      </c>
      <c r="AL137" s="51">
        <f t="shared" si="99"/>
        <v>9.7091567664186584E-2</v>
      </c>
      <c r="AM137" s="55">
        <f t="shared" si="100"/>
        <v>9.1974381404973826E-2</v>
      </c>
    </row>
    <row r="138" spans="1:39" x14ac:dyDescent="0.25">
      <c r="A138" t="s">
        <v>24</v>
      </c>
      <c r="B138" s="45">
        <v>85</v>
      </c>
      <c r="C138" s="49" t="str">
        <f t="shared" si="80"/>
        <v>Heston + Jump_85</v>
      </c>
      <c r="D138" s="1">
        <v>1.28183809057387</v>
      </c>
      <c r="E138" s="1">
        <v>2.31505109065681</v>
      </c>
      <c r="F138" s="1">
        <v>4.4162529790402401</v>
      </c>
      <c r="G138" s="1">
        <v>15.1187789187462</v>
      </c>
      <c r="H138" s="1">
        <v>48.280703475612199</v>
      </c>
      <c r="I138" s="18">
        <v>463.07552649817802</v>
      </c>
      <c r="J138" s="51">
        <f t="shared" si="81"/>
        <v>0.28183809057386999</v>
      </c>
      <c r="K138" s="51">
        <f t="shared" si="52"/>
        <v>0.18280217912458308</v>
      </c>
      <c r="L138" s="51">
        <f t="shared" si="53"/>
        <v>0.16012662590705817</v>
      </c>
      <c r="M138" s="51">
        <f t="shared" si="54"/>
        <v>0.14544920678780993</v>
      </c>
      <c r="N138" s="51">
        <f t="shared" si="55"/>
        <v>0.1379568287308186</v>
      </c>
      <c r="O138" s="55">
        <f t="shared" si="56"/>
        <v>0.13061055763768836</v>
      </c>
      <c r="P138" s="12">
        <f t="shared" si="83"/>
        <v>1.2468702686358115</v>
      </c>
      <c r="Q138" s="12">
        <f t="shared" si="84"/>
        <v>2.0160489056216666</v>
      </c>
      <c r="R138" s="12">
        <f t="shared" si="85"/>
        <v>3.3491523975960975</v>
      </c>
      <c r="S138" s="12">
        <f t="shared" si="86"/>
        <v>8.6951814508353866</v>
      </c>
      <c r="T138" s="12">
        <f t="shared" si="87"/>
        <v>21.057969322982348</v>
      </c>
      <c r="U138" s="13">
        <f t="shared" si="88"/>
        <v>116.16001550989949</v>
      </c>
      <c r="V138" s="51">
        <f t="shared" si="82"/>
        <v>0.24687026863581152</v>
      </c>
      <c r="W138" s="51">
        <f t="shared" si="63"/>
        <v>0.15053600113243149</v>
      </c>
      <c r="X138" s="51">
        <f t="shared" si="64"/>
        <v>0.12847902424922575</v>
      </c>
      <c r="Y138" s="51">
        <f t="shared" si="65"/>
        <v>0.11420199686591204</v>
      </c>
      <c r="Z138" s="51">
        <f t="shared" si="66"/>
        <v>0.10691400666704109</v>
      </c>
      <c r="AA138" s="55">
        <f t="shared" si="67"/>
        <v>9.9768137716258032E-2</v>
      </c>
      <c r="AB138" s="12">
        <f t="shared" si="89"/>
        <v>1.2468702686358115</v>
      </c>
      <c r="AC138" s="12">
        <f t="shared" si="90"/>
        <v>2.0160489056216666</v>
      </c>
      <c r="AD138" s="12">
        <f t="shared" si="91"/>
        <v>3.3491523975960975</v>
      </c>
      <c r="AE138" s="12">
        <f t="shared" si="92"/>
        <v>8.6951814508353866</v>
      </c>
      <c r="AF138" s="12">
        <f t="shared" si="93"/>
        <v>21.057969322982348</v>
      </c>
      <c r="AG138" s="13">
        <f t="shared" si="94"/>
        <v>116.16001550989949</v>
      </c>
      <c r="AH138" s="51">
        <f t="shared" si="95"/>
        <v>0.24687026863581152</v>
      </c>
      <c r="AI138" s="51">
        <f t="shared" si="96"/>
        <v>0.15053600113243149</v>
      </c>
      <c r="AJ138" s="51">
        <f t="shared" si="97"/>
        <v>0.12847902424922575</v>
      </c>
      <c r="AK138" s="51">
        <f t="shared" si="98"/>
        <v>0.11420199686591204</v>
      </c>
      <c r="AL138" s="51">
        <f t="shared" si="99"/>
        <v>0.10691400666704109</v>
      </c>
      <c r="AM138" s="55">
        <f t="shared" si="100"/>
        <v>9.9768137716258032E-2</v>
      </c>
    </row>
    <row r="139" spans="1:39" x14ac:dyDescent="0.25">
      <c r="A139" t="s">
        <v>24</v>
      </c>
      <c r="B139" s="45">
        <v>90</v>
      </c>
      <c r="C139" s="49" t="str">
        <f t="shared" si="80"/>
        <v>Heston + Jump_90</v>
      </c>
      <c r="D139" s="1">
        <v>1.3176888759977601</v>
      </c>
      <c r="E139" s="1">
        <v>2.4605627728919202</v>
      </c>
      <c r="F139" s="1">
        <v>4.8399524456170102</v>
      </c>
      <c r="G139" s="1">
        <v>17.4050775056795</v>
      </c>
      <c r="H139" s="1">
        <v>57.418408530433702</v>
      </c>
      <c r="I139" s="18">
        <v>584.07938235705001</v>
      </c>
      <c r="J139" s="51">
        <f t="shared" si="81"/>
        <v>0.31768887599776008</v>
      </c>
      <c r="K139" s="51">
        <f t="shared" si="52"/>
        <v>0.19731077204771874</v>
      </c>
      <c r="L139" s="51">
        <f t="shared" si="53"/>
        <v>0.17080376261052432</v>
      </c>
      <c r="M139" s="51">
        <f t="shared" si="54"/>
        <v>0.15354302644990159</v>
      </c>
      <c r="N139" s="51">
        <f t="shared" si="55"/>
        <v>0.14455070803178693</v>
      </c>
      <c r="O139" s="55">
        <f t="shared" si="56"/>
        <v>0.13587211375927777</v>
      </c>
      <c r="P139" s="12">
        <f t="shared" si="83"/>
        <v>1.2817430648032886</v>
      </c>
      <c r="Q139" s="12">
        <f t="shared" si="84"/>
        <v>2.1427669158242111</v>
      </c>
      <c r="R139" s="12">
        <f t="shared" si="85"/>
        <v>3.6704732302296863</v>
      </c>
      <c r="S139" s="12">
        <f t="shared" si="86"/>
        <v>10.010087976753567</v>
      </c>
      <c r="T139" s="12">
        <f t="shared" si="87"/>
        <v>25.04344382676809</v>
      </c>
      <c r="U139" s="13">
        <f t="shared" si="88"/>
        <v>146.51318463463301</v>
      </c>
      <c r="V139" s="51">
        <f t="shared" si="82"/>
        <v>0.28174306480328859</v>
      </c>
      <c r="W139" s="51">
        <f t="shared" si="63"/>
        <v>0.16464880780327951</v>
      </c>
      <c r="X139" s="51">
        <f t="shared" si="64"/>
        <v>0.13886489467046736</v>
      </c>
      <c r="Y139" s="51">
        <f t="shared" si="65"/>
        <v>0.12207502168127227</v>
      </c>
      <c r="Z139" s="51">
        <f t="shared" si="66"/>
        <v>0.11332800865045045</v>
      </c>
      <c r="AA139" s="55">
        <f t="shared" si="67"/>
        <v>0.10488616154704578</v>
      </c>
      <c r="AB139" s="12">
        <f t="shared" si="89"/>
        <v>1.2817430648032886</v>
      </c>
      <c r="AC139" s="12">
        <f t="shared" si="90"/>
        <v>2.1427669158242111</v>
      </c>
      <c r="AD139" s="12">
        <f t="shared" si="91"/>
        <v>3.6704732302296863</v>
      </c>
      <c r="AE139" s="12">
        <f t="shared" si="92"/>
        <v>10.010087976753567</v>
      </c>
      <c r="AF139" s="12">
        <f t="shared" si="93"/>
        <v>25.04344382676809</v>
      </c>
      <c r="AG139" s="13">
        <f t="shared" si="94"/>
        <v>146.51318463463301</v>
      </c>
      <c r="AH139" s="51">
        <f t="shared" si="95"/>
        <v>0.28174306480328859</v>
      </c>
      <c r="AI139" s="51">
        <f t="shared" si="96"/>
        <v>0.16464880780327951</v>
      </c>
      <c r="AJ139" s="51">
        <f t="shared" si="97"/>
        <v>0.13886489467046736</v>
      </c>
      <c r="AK139" s="51">
        <f t="shared" si="98"/>
        <v>0.12207502168127227</v>
      </c>
      <c r="AL139" s="51">
        <f t="shared" si="99"/>
        <v>0.11332800865045045</v>
      </c>
      <c r="AM139" s="55">
        <f t="shared" si="100"/>
        <v>0.10488616154704578</v>
      </c>
    </row>
    <row r="140" spans="1:39" x14ac:dyDescent="0.25">
      <c r="A140" t="s">
        <v>24</v>
      </c>
      <c r="B140" s="45">
        <v>95</v>
      </c>
      <c r="C140" s="49" t="str">
        <f t="shared" si="80"/>
        <v>Heston + Jump_95</v>
      </c>
      <c r="D140" s="1">
        <v>1.3727393695862999</v>
      </c>
      <c r="E140" s="1">
        <v>2.6932686411021698</v>
      </c>
      <c r="F140" s="1">
        <v>5.5831600475393399</v>
      </c>
      <c r="G140" s="1">
        <v>20.873604940992902</v>
      </c>
      <c r="H140" s="1">
        <v>74.337226335115602</v>
      </c>
      <c r="I140" s="18">
        <v>820.555663132885</v>
      </c>
      <c r="J140" s="51">
        <f t="shared" si="81"/>
        <v>0.37273936958629994</v>
      </c>
      <c r="K140" s="51">
        <f t="shared" si="52"/>
        <v>0.21914660860510282</v>
      </c>
      <c r="L140" s="51">
        <f t="shared" si="53"/>
        <v>0.18764872748953421</v>
      </c>
      <c r="M140" s="51">
        <f t="shared" si="54"/>
        <v>0.16407208020470532</v>
      </c>
      <c r="N140" s="51">
        <f t="shared" si="55"/>
        <v>0.15444579208189024</v>
      </c>
      <c r="O140" s="55">
        <f t="shared" si="56"/>
        <v>0.14362110362718239</v>
      </c>
      <c r="P140" s="12">
        <f t="shared" si="83"/>
        <v>1.3352918118985997</v>
      </c>
      <c r="Q140" s="12">
        <f t="shared" si="84"/>
        <v>2.3454174805700245</v>
      </c>
      <c r="R140" s="12">
        <f t="shared" si="85"/>
        <v>4.2340993480502194</v>
      </c>
      <c r="S140" s="12">
        <f t="shared" si="86"/>
        <v>12.004923378431089</v>
      </c>
      <c r="T140" s="12">
        <f t="shared" si="87"/>
        <v>32.42270553309519</v>
      </c>
      <c r="U140" s="13">
        <f t="shared" si="88"/>
        <v>205.8319930596177</v>
      </c>
      <c r="V140" s="51">
        <f t="shared" si="82"/>
        <v>0.33529181189859969</v>
      </c>
      <c r="W140" s="51">
        <f t="shared" si="63"/>
        <v>0.18588897502440171</v>
      </c>
      <c r="X140" s="51">
        <f t="shared" si="64"/>
        <v>0.15525033838469549</v>
      </c>
      <c r="Y140" s="51">
        <f t="shared" si="65"/>
        <v>0.13231684877337835</v>
      </c>
      <c r="Z140" s="51">
        <f t="shared" si="66"/>
        <v>0.12295316037472381</v>
      </c>
      <c r="AA140" s="55">
        <f t="shared" si="67"/>
        <v>0.11242376333100035</v>
      </c>
      <c r="AB140" s="12">
        <f t="shared" si="89"/>
        <v>1.3352918118985997</v>
      </c>
      <c r="AC140" s="12">
        <f t="shared" si="90"/>
        <v>2.3454174805700245</v>
      </c>
      <c r="AD140" s="12">
        <f t="shared" si="91"/>
        <v>4.2340993480502194</v>
      </c>
      <c r="AE140" s="12">
        <f t="shared" si="92"/>
        <v>12.004923378431089</v>
      </c>
      <c r="AF140" s="12">
        <f t="shared" si="93"/>
        <v>32.42270553309519</v>
      </c>
      <c r="AG140" s="13">
        <f t="shared" si="94"/>
        <v>205.8319930596177</v>
      </c>
      <c r="AH140" s="51">
        <f t="shared" si="95"/>
        <v>0.33529181189859969</v>
      </c>
      <c r="AI140" s="51">
        <f t="shared" si="96"/>
        <v>0.18588897502440171</v>
      </c>
      <c r="AJ140" s="51">
        <f t="shared" si="97"/>
        <v>0.15525033838469549</v>
      </c>
      <c r="AK140" s="51">
        <f t="shared" si="98"/>
        <v>0.13231684877337835</v>
      </c>
      <c r="AL140" s="51">
        <f t="shared" si="99"/>
        <v>0.12295316037472381</v>
      </c>
      <c r="AM140" s="55">
        <f t="shared" si="100"/>
        <v>0.11242376333100035</v>
      </c>
    </row>
    <row r="141" spans="1:39" x14ac:dyDescent="0.25">
      <c r="A141" t="s">
        <v>24</v>
      </c>
      <c r="B141" s="45">
        <v>99</v>
      </c>
      <c r="C141" s="49" t="str">
        <f t="shared" si="80"/>
        <v>Heston + Jump_99</v>
      </c>
      <c r="D141" s="1">
        <v>1.4846587143202199</v>
      </c>
      <c r="E141" s="1">
        <v>3.1549827647597302</v>
      </c>
      <c r="F141" s="1">
        <v>7.2720939669871303</v>
      </c>
      <c r="G141" s="1">
        <v>30.923494485926</v>
      </c>
      <c r="H141" s="1">
        <v>119.938197356464</v>
      </c>
      <c r="I141" s="18">
        <v>1565.9495296432799</v>
      </c>
      <c r="J141" s="51">
        <f t="shared" si="81"/>
        <v>0.4846587143202199</v>
      </c>
      <c r="K141" s="51">
        <f t="shared" si="52"/>
        <v>0.25834404506227093</v>
      </c>
      <c r="L141" s="51">
        <f t="shared" si="53"/>
        <v>0.21945547586857961</v>
      </c>
      <c r="M141" s="51">
        <f t="shared" si="54"/>
        <v>0.18717414103094177</v>
      </c>
      <c r="N141" s="51">
        <f t="shared" si="55"/>
        <v>0.17300154437058901</v>
      </c>
      <c r="O141" s="55">
        <f t="shared" si="56"/>
        <v>0.15849871181083475</v>
      </c>
      <c r="P141" s="12">
        <f t="shared" si="83"/>
        <v>1.4441580598749348</v>
      </c>
      <c r="Q141" s="12">
        <f t="shared" si="84"/>
        <v>2.7474985652884616</v>
      </c>
      <c r="R141" s="12">
        <f t="shared" si="85"/>
        <v>5.5149356390294644</v>
      </c>
      <c r="S141" s="12">
        <f t="shared" si="86"/>
        <v>17.784861931914062</v>
      </c>
      <c r="T141" s="12">
        <f t="shared" si="87"/>
        <v>52.311890647202226</v>
      </c>
      <c r="U141" s="13">
        <f t="shared" si="88"/>
        <v>392.81005201599419</v>
      </c>
      <c r="V141" s="51">
        <f t="shared" si="82"/>
        <v>0.44415805987493484</v>
      </c>
      <c r="W141" s="51">
        <f t="shared" si="63"/>
        <v>0.2240171274678231</v>
      </c>
      <c r="X141" s="51">
        <f t="shared" si="64"/>
        <v>0.18618941656270227</v>
      </c>
      <c r="Y141" s="51">
        <f t="shared" si="65"/>
        <v>0.15478869837768694</v>
      </c>
      <c r="Z141" s="51">
        <f t="shared" si="66"/>
        <v>0.14100272218060783</v>
      </c>
      <c r="AA141" s="55">
        <f t="shared" si="67"/>
        <v>0.12689551873366889</v>
      </c>
      <c r="AB141" s="12">
        <f t="shared" si="89"/>
        <v>1.4441580598749348</v>
      </c>
      <c r="AC141" s="12">
        <f t="shared" si="90"/>
        <v>2.7474985652884616</v>
      </c>
      <c r="AD141" s="12">
        <f t="shared" si="91"/>
        <v>5.5149356390294644</v>
      </c>
      <c r="AE141" s="12">
        <f t="shared" si="92"/>
        <v>17.784861931914062</v>
      </c>
      <c r="AF141" s="12">
        <f t="shared" si="93"/>
        <v>52.311890647202226</v>
      </c>
      <c r="AG141" s="13">
        <f t="shared" si="94"/>
        <v>392.81005201599419</v>
      </c>
      <c r="AH141" s="51">
        <f t="shared" si="95"/>
        <v>0.44415805987493484</v>
      </c>
      <c r="AI141" s="51">
        <f t="shared" si="96"/>
        <v>0.2240171274678231</v>
      </c>
      <c r="AJ141" s="51">
        <f t="shared" si="97"/>
        <v>0.18618941656270227</v>
      </c>
      <c r="AK141" s="51">
        <f t="shared" si="98"/>
        <v>0.15478869837768694</v>
      </c>
      <c r="AL141" s="51">
        <f t="shared" si="99"/>
        <v>0.14100272218060783</v>
      </c>
      <c r="AM141" s="55">
        <f t="shared" si="100"/>
        <v>0.12689551873366889</v>
      </c>
    </row>
    <row r="142" spans="1:39" x14ac:dyDescent="0.25">
      <c r="A142" t="s">
        <v>24</v>
      </c>
      <c r="B142" s="45">
        <v>100</v>
      </c>
      <c r="C142" s="49" t="str">
        <f t="shared" si="80"/>
        <v>Heston + Jump_100</v>
      </c>
      <c r="D142" s="1">
        <v>1.7212836768153399</v>
      </c>
      <c r="E142" s="1">
        <v>4.3060939209120601</v>
      </c>
      <c r="F142" s="1">
        <v>12.081276483314801</v>
      </c>
      <c r="G142" s="1">
        <v>55.415119108229398</v>
      </c>
      <c r="H142" s="1">
        <v>271.39256172311298</v>
      </c>
      <c r="I142" s="18">
        <v>7945.6308631578104</v>
      </c>
      <c r="J142" s="51">
        <f t="shared" si="81"/>
        <v>0.72128367681533989</v>
      </c>
      <c r="K142" s="51">
        <f t="shared" si="52"/>
        <v>0.33911137643802047</v>
      </c>
      <c r="L142" s="51">
        <f t="shared" si="53"/>
        <v>0.28295458257023576</v>
      </c>
      <c r="M142" s="51">
        <f t="shared" si="54"/>
        <v>0.2223101371009002</v>
      </c>
      <c r="N142" s="51">
        <f t="shared" si="55"/>
        <v>0.20536875956919065</v>
      </c>
      <c r="O142" s="55">
        <f t="shared" si="56"/>
        <v>0.19674760686357806</v>
      </c>
      <c r="P142" s="12">
        <f t="shared" si="83"/>
        <v>1.6743280265203646</v>
      </c>
      <c r="Q142" s="12">
        <f t="shared" si="84"/>
        <v>3.7499370842376849</v>
      </c>
      <c r="R142" s="12">
        <f t="shared" si="85"/>
        <v>9.1620738875580674</v>
      </c>
      <c r="S142" s="12">
        <f t="shared" si="86"/>
        <v>31.870597377957374</v>
      </c>
      <c r="T142" s="12">
        <f t="shared" si="87"/>
        <v>118.36977980525253</v>
      </c>
      <c r="U142" s="13">
        <f t="shared" si="88"/>
        <v>1993.118943857593</v>
      </c>
      <c r="V142" s="51">
        <f t="shared" si="82"/>
        <v>0.67432802652036461</v>
      </c>
      <c r="W142" s="51">
        <f t="shared" si="63"/>
        <v>0.30258117148401609</v>
      </c>
      <c r="X142" s="51">
        <f t="shared" si="64"/>
        <v>0.24795630335866403</v>
      </c>
      <c r="Y142" s="51">
        <f t="shared" si="65"/>
        <v>0.18896620424266142</v>
      </c>
      <c r="Z142" s="51">
        <f t="shared" si="66"/>
        <v>0.17248697795865664</v>
      </c>
      <c r="AA142" s="55">
        <f t="shared" si="67"/>
        <v>0.1641010054485208</v>
      </c>
      <c r="AB142" s="12">
        <f t="shared" si="89"/>
        <v>1.6743280265203646</v>
      </c>
      <c r="AC142" s="12">
        <f t="shared" si="90"/>
        <v>3.7499370842376849</v>
      </c>
      <c r="AD142" s="12">
        <f t="shared" si="91"/>
        <v>9.1620738875580674</v>
      </c>
      <c r="AE142" s="12">
        <f t="shared" si="92"/>
        <v>31.870597377957374</v>
      </c>
      <c r="AF142" s="12">
        <f t="shared" si="93"/>
        <v>118.36977980525253</v>
      </c>
      <c r="AG142" s="13">
        <f t="shared" si="94"/>
        <v>1993.118943857593</v>
      </c>
      <c r="AH142" s="51">
        <f t="shared" si="95"/>
        <v>0.67432802652036461</v>
      </c>
      <c r="AI142" s="51">
        <f t="shared" si="96"/>
        <v>0.30258117148401609</v>
      </c>
      <c r="AJ142" s="51">
        <f t="shared" si="97"/>
        <v>0.24795630335866403</v>
      </c>
      <c r="AK142" s="51">
        <f t="shared" si="98"/>
        <v>0.18896620424266142</v>
      </c>
      <c r="AL142" s="51">
        <f t="shared" si="99"/>
        <v>0.17248697795865664</v>
      </c>
      <c r="AM142" s="55">
        <f t="shared" si="100"/>
        <v>0.1641010054485208</v>
      </c>
    </row>
    <row r="143" spans="1:39" x14ac:dyDescent="0.25">
      <c r="A143" s="9" t="s">
        <v>24</v>
      </c>
      <c r="B143" s="46" t="s">
        <v>31</v>
      </c>
      <c r="C143" s="50" t="str">
        <f t="shared" si="80"/>
        <v>Heston + Jump_mean</v>
      </c>
      <c r="D143" s="25">
        <v>1.11889980923524</v>
      </c>
      <c r="E143" s="25">
        <v>1.7436941335118901</v>
      </c>
      <c r="F143" s="25">
        <v>3.0497252742290502</v>
      </c>
      <c r="G143" s="25">
        <v>9.3721539473068294</v>
      </c>
      <c r="H143" s="25">
        <v>28.394555176333</v>
      </c>
      <c r="I143" s="26">
        <v>261.270671803504</v>
      </c>
      <c r="J143" s="57">
        <f t="shared" si="81"/>
        <v>0.11889980923524002</v>
      </c>
      <c r="K143" s="57">
        <f t="shared" si="52"/>
        <v>0.11761973322207675</v>
      </c>
      <c r="L143" s="57">
        <f t="shared" si="53"/>
        <v>0.11795950288396417</v>
      </c>
      <c r="M143" s="57">
        <f t="shared" si="54"/>
        <v>0.11838664061647775</v>
      </c>
      <c r="N143" s="57">
        <f t="shared" si="55"/>
        <v>0.11799836644131712</v>
      </c>
      <c r="O143" s="58">
        <f t="shared" si="56"/>
        <v>0.11774262555852788</v>
      </c>
      <c r="P143" s="14">
        <f t="shared" si="83"/>
        <v>1.0883768519416639</v>
      </c>
      <c r="Q143" s="14">
        <f t="shared" si="84"/>
        <v>1.5184859909973776</v>
      </c>
      <c r="R143" s="14">
        <f t="shared" si="85"/>
        <v>2.3128192072940057</v>
      </c>
      <c r="S143" s="14">
        <f t="shared" si="86"/>
        <v>5.3901561491815357</v>
      </c>
      <c r="T143" s="14">
        <f t="shared" si="87"/>
        <v>12.384485494188798</v>
      </c>
      <c r="U143" s="15">
        <f t="shared" si="88"/>
        <v>65.538348611252502</v>
      </c>
      <c r="V143" s="57">
        <f t="shared" si="82"/>
        <v>8.8376851941663892E-2</v>
      </c>
      <c r="W143" s="57">
        <f t="shared" si="63"/>
        <v>8.7131695681958332E-2</v>
      </c>
      <c r="X143" s="57">
        <f t="shared" si="64"/>
        <v>8.746219661862642E-2</v>
      </c>
      <c r="Y143" s="57">
        <f t="shared" si="65"/>
        <v>8.7877682274108304E-2</v>
      </c>
      <c r="Z143" s="57">
        <f t="shared" si="66"/>
        <v>8.7499999999999911E-2</v>
      </c>
      <c r="AA143" s="58">
        <f t="shared" si="67"/>
        <v>8.7251235584611342E-2</v>
      </c>
      <c r="AB143" s="14">
        <f t="shared" si="89"/>
        <v>1.0883768519416639</v>
      </c>
      <c r="AC143" s="14">
        <f t="shared" si="90"/>
        <v>1.5184859909973776</v>
      </c>
      <c r="AD143" s="14">
        <f t="shared" si="91"/>
        <v>2.3128192072940057</v>
      </c>
      <c r="AE143" s="14">
        <f t="shared" si="92"/>
        <v>5.3901561491815357</v>
      </c>
      <c r="AF143" s="14">
        <f t="shared" si="93"/>
        <v>12.384485494188798</v>
      </c>
      <c r="AG143" s="15">
        <f t="shared" si="94"/>
        <v>65.538348611252502</v>
      </c>
      <c r="AH143" s="57">
        <f t="shared" si="95"/>
        <v>8.8376851941663892E-2</v>
      </c>
      <c r="AI143" s="57">
        <f t="shared" si="96"/>
        <v>8.7131695681958332E-2</v>
      </c>
      <c r="AJ143" s="57">
        <f t="shared" si="97"/>
        <v>8.746219661862642E-2</v>
      </c>
      <c r="AK143" s="57">
        <f t="shared" si="98"/>
        <v>8.7877682274108304E-2</v>
      </c>
      <c r="AL143" s="57">
        <f t="shared" si="99"/>
        <v>8.7499999999999911E-2</v>
      </c>
      <c r="AM143" s="58">
        <f t="shared" si="100"/>
        <v>8.7251235584611342E-2</v>
      </c>
    </row>
    <row r="144" spans="1:39" x14ac:dyDescent="0.25">
      <c r="A144" t="s">
        <v>25</v>
      </c>
      <c r="B144" s="45">
        <v>0</v>
      </c>
      <c r="C144" s="49" t="str">
        <f t="shared" si="80"/>
        <v>AIRG_0</v>
      </c>
      <c r="D144" s="1">
        <v>0.40483259999999999</v>
      </c>
      <c r="E144" s="1">
        <v>0.37482969999999999</v>
      </c>
      <c r="F144" s="1">
        <v>0.36487150000000002</v>
      </c>
      <c r="G144" s="1">
        <v>0.40391909999999998</v>
      </c>
      <c r="H144" s="1">
        <v>0.46972249999999999</v>
      </c>
      <c r="I144" s="18">
        <v>0.49273820000000002</v>
      </c>
      <c r="J144" s="87">
        <f t="shared" si="81"/>
        <v>-0.59516740000000001</v>
      </c>
      <c r="K144" s="87">
        <f t="shared" ref="K144:K159" si="101">E144^(1/E$15)-1</f>
        <v>-0.17819874705493766</v>
      </c>
      <c r="L144" s="87">
        <f t="shared" ref="L144:L159" si="102">F144^(1/F$15)-1</f>
        <v>-9.5905152432398499E-2</v>
      </c>
      <c r="M144" s="87">
        <f t="shared" ref="M144:M159" si="103">G144^(1/G$15)-1</f>
        <v>-4.4315110185551454E-2</v>
      </c>
      <c r="N144" s="87">
        <f t="shared" ref="N144:N159" si="104">H144^(1/H$15)-1</f>
        <v>-2.4872557372847104E-2</v>
      </c>
      <c r="O144" s="55">
        <f t="shared" ref="O144:O159" si="105">I144^(1/I$15)-1</f>
        <v>-1.4055826952188322E-2</v>
      </c>
      <c r="P144" s="12">
        <f t="shared" ref="P144:P159" si="106">D144*VLOOKUP($A144,adj_factors,3+MATCH(P$15,$P$15:$U$15,0),0)</f>
        <v>0.40461420835291179</v>
      </c>
      <c r="Q144" s="12">
        <f t="shared" ref="Q144:Q159" si="107">E144*VLOOKUP($A144,adj_factors,3+MATCH(Q$15,$P$15:$U$15,0),0)</f>
        <v>0.37381975906530224</v>
      </c>
      <c r="R144" s="12">
        <f t="shared" ref="R144:R159" si="108">F144*VLOOKUP($A144,adj_factors,3+MATCH(R$15,$P$15:$U$15,0),0)</f>
        <v>0.36290792975752739</v>
      </c>
      <c r="S144" s="12">
        <f t="shared" ref="S144:S159" si="109">G144*VLOOKUP($A144,adj_factors,3+MATCH(S$15,$P$15:$U$15,0),0)</f>
        <v>0.39958338502912993</v>
      </c>
      <c r="T144" s="12">
        <f t="shared" ref="T144:T159" si="110">H144*VLOOKUP($A144,adj_factors,3+MATCH(T$15,$P$15:$U$15,0),0)</f>
        <v>0.46217974764464459</v>
      </c>
      <c r="U144" s="13">
        <f t="shared" ref="U144:U159" si="111">I144*VLOOKUP($A144,adj_factors,3+MATCH(U$15,$P$15:$U$15,0),0)</f>
        <v>0.47962168639890423</v>
      </c>
      <c r="V144" s="87">
        <f t="shared" si="82"/>
        <v>-0.59538579164708816</v>
      </c>
      <c r="W144" s="87">
        <f t="shared" ref="W144:W159" si="112">Q144^(1/Q$15)-1</f>
        <v>-0.17864207728380221</v>
      </c>
      <c r="X144" s="87">
        <f t="shared" ref="X144:X159" si="113">R144^(1/R$15)-1</f>
        <v>-9.6392876896496116E-2</v>
      </c>
      <c r="Y144" s="87">
        <f t="shared" ref="Y144:Y159" si="114">S144^(1/S$15)-1</f>
        <v>-4.4830665497015643E-2</v>
      </c>
      <c r="Z144" s="87">
        <f t="shared" ref="Z144:Z159" si="115">T144^(1/T$15)-1</f>
        <v>-2.539860119519799E-2</v>
      </c>
      <c r="AA144" s="55">
        <f t="shared" ref="AA144:AA159" si="116">U144^(1/U$15)-1</f>
        <v>-1.458770598537118E-2</v>
      </c>
      <c r="AB144" s="12" t="str">
        <f t="shared" ref="AB144:AB159" si="117">IF(VLOOKUP($A144,include,2,0),P144,"")</f>
        <v/>
      </c>
      <c r="AC144" s="12" t="str">
        <f t="shared" ref="AC144:AC159" si="118">IF(VLOOKUP($A144,include,2,0),Q144,"")</f>
        <v/>
      </c>
      <c r="AD144" s="12" t="str">
        <f t="shared" ref="AD144:AD159" si="119">IF(VLOOKUP($A144,include,2,0),R144,"")</f>
        <v/>
      </c>
      <c r="AE144" s="12" t="str">
        <f t="shared" ref="AE144:AE159" si="120">IF(VLOOKUP($A144,include,2,0),S144,"")</f>
        <v/>
      </c>
      <c r="AF144" s="12" t="str">
        <f t="shared" ref="AF144:AF159" si="121">IF(VLOOKUP($A144,include,2,0),T144,"")</f>
        <v/>
      </c>
      <c r="AG144" s="13" t="str">
        <f t="shared" ref="AG144:AG159" si="122">IF(VLOOKUP($A144,include,2,0),U144,"")</f>
        <v/>
      </c>
      <c r="AH144" s="87" t="str">
        <f t="shared" ref="AH144:AH159" si="123">IF(VLOOKUP($A144,include,2,0),V144,"")</f>
        <v/>
      </c>
      <c r="AI144" s="87" t="str">
        <f t="shared" ref="AI144:AI159" si="124">IF(VLOOKUP($A144,include,2,0),W144,"")</f>
        <v/>
      </c>
      <c r="AJ144" s="87" t="str">
        <f t="shared" ref="AJ144:AJ159" si="125">IF(VLOOKUP($A144,include,2,0),X144,"")</f>
        <v/>
      </c>
      <c r="AK144" s="87" t="str">
        <f t="shared" ref="AK144:AK159" si="126">IF(VLOOKUP($A144,include,2,0),Y144,"")</f>
        <v/>
      </c>
      <c r="AL144" s="87" t="str">
        <f t="shared" ref="AL144:AL159" si="127">IF(VLOOKUP($A144,include,2,0),Z144,"")</f>
        <v/>
      </c>
      <c r="AM144" s="55" t="str">
        <f t="shared" ref="AM144:AM159" si="128">IF(VLOOKUP($A144,include,2,0),AA144,"")</f>
        <v/>
      </c>
    </row>
    <row r="145" spans="1:39" x14ac:dyDescent="0.25">
      <c r="A145" t="s">
        <v>25</v>
      </c>
      <c r="B145" s="45">
        <v>1</v>
      </c>
      <c r="C145" s="49" t="str">
        <f t="shared" ref="C145:C160" si="129">A145&amp;"_"&amp;B145</f>
        <v>AIRG_1</v>
      </c>
      <c r="D145" s="1">
        <v>0.71516705000000003</v>
      </c>
      <c r="E145" s="1">
        <v>0.60956030000000005</v>
      </c>
      <c r="F145" s="1">
        <v>0.66379025000000003</v>
      </c>
      <c r="G145" s="1">
        <v>0.89304455000000005</v>
      </c>
      <c r="H145" s="1">
        <v>1.226747</v>
      </c>
      <c r="I145" s="18">
        <v>3.0747173499999998</v>
      </c>
      <c r="J145" s="87">
        <f t="shared" ref="J145:J159" si="130">D145^(1/D$15)-1</f>
        <v>-0.28483294999999997</v>
      </c>
      <c r="K145" s="87">
        <f t="shared" si="101"/>
        <v>-9.4260444209618321E-2</v>
      </c>
      <c r="L145" s="87">
        <f t="shared" si="102"/>
        <v>-4.015062396734026E-2</v>
      </c>
      <c r="M145" s="87">
        <f t="shared" si="103"/>
        <v>-5.6399758474396933E-3</v>
      </c>
      <c r="N145" s="87">
        <f t="shared" si="104"/>
        <v>6.835454150859066E-3</v>
      </c>
      <c r="O145" s="55">
        <f t="shared" si="105"/>
        <v>2.2718481109569977E-2</v>
      </c>
      <c r="P145" s="12">
        <f t="shared" si="106"/>
        <v>0.71478124483017746</v>
      </c>
      <c r="Q145" s="12">
        <f t="shared" si="107"/>
        <v>0.60791790106753385</v>
      </c>
      <c r="R145" s="12">
        <f t="shared" si="108"/>
        <v>0.66021803681770574</v>
      </c>
      <c r="S145" s="12">
        <f t="shared" si="109"/>
        <v>0.88345850510861246</v>
      </c>
      <c r="T145" s="12">
        <f t="shared" si="110"/>
        <v>1.2070480313032159</v>
      </c>
      <c r="U145" s="13">
        <f t="shared" si="111"/>
        <v>2.9928694803994693</v>
      </c>
      <c r="V145" s="87">
        <f t="shared" ref="V145:V159" si="131">P145^(1/P$15)-1</f>
        <v>-0.28521875516982254</v>
      </c>
      <c r="W145" s="87">
        <f t="shared" si="112"/>
        <v>-9.4749055930665405E-2</v>
      </c>
      <c r="X145" s="87">
        <f t="shared" si="113"/>
        <v>-4.0668425859254009E-2</v>
      </c>
      <c r="Y145" s="87">
        <f t="shared" si="114"/>
        <v>-6.1763949092280557E-3</v>
      </c>
      <c r="Z145" s="87">
        <f t="shared" si="115"/>
        <v>6.292305073490212E-3</v>
      </c>
      <c r="AA145" s="55">
        <f t="shared" si="116"/>
        <v>2.2166763748870721E-2</v>
      </c>
      <c r="AB145" s="12" t="str">
        <f t="shared" si="117"/>
        <v/>
      </c>
      <c r="AC145" s="12" t="str">
        <f t="shared" si="118"/>
        <v/>
      </c>
      <c r="AD145" s="12" t="str">
        <f t="shared" si="119"/>
        <v/>
      </c>
      <c r="AE145" s="12" t="str">
        <f t="shared" si="120"/>
        <v/>
      </c>
      <c r="AF145" s="12" t="str">
        <f t="shared" si="121"/>
        <v/>
      </c>
      <c r="AG145" s="13" t="str">
        <f t="shared" si="122"/>
        <v/>
      </c>
      <c r="AH145" s="87" t="str">
        <f t="shared" si="123"/>
        <v/>
      </c>
      <c r="AI145" s="87" t="str">
        <f t="shared" si="124"/>
        <v/>
      </c>
      <c r="AJ145" s="87" t="str">
        <f t="shared" si="125"/>
        <v/>
      </c>
      <c r="AK145" s="87" t="str">
        <f t="shared" si="126"/>
        <v/>
      </c>
      <c r="AL145" s="87" t="str">
        <f t="shared" si="127"/>
        <v/>
      </c>
      <c r="AM145" s="55" t="str">
        <f t="shared" si="128"/>
        <v/>
      </c>
    </row>
    <row r="146" spans="1:39" x14ac:dyDescent="0.25">
      <c r="A146" t="s">
        <v>25</v>
      </c>
      <c r="B146" s="45">
        <v>5</v>
      </c>
      <c r="C146" s="49" t="str">
        <f t="shared" si="129"/>
        <v>AIRG_5</v>
      </c>
      <c r="D146" s="1">
        <v>0.82733579999999995</v>
      </c>
      <c r="E146" s="1">
        <v>0.80071760000000003</v>
      </c>
      <c r="F146" s="1">
        <v>0.91600035000000002</v>
      </c>
      <c r="G146" s="1">
        <v>1.4111341500000001</v>
      </c>
      <c r="H146" s="1">
        <v>2.2985293499999999</v>
      </c>
      <c r="I146" s="18">
        <v>6.3557263500000003</v>
      </c>
      <c r="J146" s="87">
        <f t="shared" si="130"/>
        <v>-0.17266420000000005</v>
      </c>
      <c r="K146" s="87">
        <f t="shared" si="101"/>
        <v>-4.3475992097576577E-2</v>
      </c>
      <c r="L146" s="87">
        <f t="shared" si="102"/>
        <v>-8.7354752938120228E-3</v>
      </c>
      <c r="M146" s="87">
        <f t="shared" si="103"/>
        <v>1.7368800617127533E-2</v>
      </c>
      <c r="N146" s="87">
        <f t="shared" si="104"/>
        <v>2.81307183180175E-2</v>
      </c>
      <c r="O146" s="55">
        <f t="shared" si="105"/>
        <v>3.7679659463078163E-2</v>
      </c>
      <c r="P146" s="12">
        <f t="shared" si="106"/>
        <v>0.82688948409545815</v>
      </c>
      <c r="Q146" s="12">
        <f t="shared" si="107"/>
        <v>0.79856014694499156</v>
      </c>
      <c r="R146" s="12">
        <f t="shared" si="108"/>
        <v>0.91107085830400691</v>
      </c>
      <c r="S146" s="12">
        <f t="shared" si="109"/>
        <v>1.395986870606525</v>
      </c>
      <c r="T146" s="12">
        <f t="shared" si="110"/>
        <v>2.261619817949553</v>
      </c>
      <c r="U146" s="13">
        <f t="shared" si="111"/>
        <v>6.186539201297875</v>
      </c>
      <c r="V146" s="87">
        <f t="shared" si="131"/>
        <v>-0.17311051590454185</v>
      </c>
      <c r="W146" s="87">
        <f t="shared" si="112"/>
        <v>-4.399200008103743E-2</v>
      </c>
      <c r="X146" s="87">
        <f t="shared" si="113"/>
        <v>-9.2702244524782706E-3</v>
      </c>
      <c r="Y146" s="87">
        <f t="shared" si="114"/>
        <v>1.6819969203691665E-2</v>
      </c>
      <c r="Z146" s="87">
        <f t="shared" si="115"/>
        <v>2.7576081263107843E-2</v>
      </c>
      <c r="AA146" s="55">
        <f t="shared" si="116"/>
        <v>3.7119871120983028E-2</v>
      </c>
      <c r="AB146" s="12" t="str">
        <f t="shared" si="117"/>
        <v/>
      </c>
      <c r="AC146" s="12" t="str">
        <f t="shared" si="118"/>
        <v/>
      </c>
      <c r="AD146" s="12" t="str">
        <f t="shared" si="119"/>
        <v/>
      </c>
      <c r="AE146" s="12" t="str">
        <f t="shared" si="120"/>
        <v/>
      </c>
      <c r="AF146" s="12" t="str">
        <f t="shared" si="121"/>
        <v/>
      </c>
      <c r="AG146" s="13" t="str">
        <f t="shared" si="122"/>
        <v/>
      </c>
      <c r="AH146" s="87" t="str">
        <f t="shared" si="123"/>
        <v/>
      </c>
      <c r="AI146" s="87" t="str">
        <f t="shared" si="124"/>
        <v/>
      </c>
      <c r="AJ146" s="87" t="str">
        <f t="shared" si="125"/>
        <v/>
      </c>
      <c r="AK146" s="87" t="str">
        <f t="shared" si="126"/>
        <v/>
      </c>
      <c r="AL146" s="87" t="str">
        <f t="shared" si="127"/>
        <v/>
      </c>
      <c r="AM146" s="55" t="str">
        <f t="shared" si="128"/>
        <v/>
      </c>
    </row>
    <row r="147" spans="1:39" x14ac:dyDescent="0.25">
      <c r="A147" t="s">
        <v>25</v>
      </c>
      <c r="B147" s="45">
        <v>10</v>
      </c>
      <c r="C147" s="49" t="str">
        <f t="shared" si="129"/>
        <v>AIRG_10</v>
      </c>
      <c r="D147" s="1">
        <v>0.88467845000000001</v>
      </c>
      <c r="E147" s="1">
        <v>0.92601984999999998</v>
      </c>
      <c r="F147" s="1">
        <v>1.11749045</v>
      </c>
      <c r="G147" s="1">
        <v>1.7995949</v>
      </c>
      <c r="H147" s="1">
        <v>3.0912336499999999</v>
      </c>
      <c r="I147" s="18">
        <v>9.7654204</v>
      </c>
      <c r="J147" s="87">
        <f t="shared" si="130"/>
        <v>-0.11532154999999999</v>
      </c>
      <c r="K147" s="87">
        <f t="shared" si="101"/>
        <v>-1.5254376736268505E-2</v>
      </c>
      <c r="L147" s="87">
        <f t="shared" si="102"/>
        <v>1.1170479205645734E-2</v>
      </c>
      <c r="M147" s="87">
        <f t="shared" si="103"/>
        <v>2.9813872087431692E-2</v>
      </c>
      <c r="N147" s="87">
        <f t="shared" si="104"/>
        <v>3.833556033844121E-2</v>
      </c>
      <c r="O147" s="55">
        <f t="shared" si="105"/>
        <v>4.6631542222012712E-2</v>
      </c>
      <c r="P147" s="12">
        <f t="shared" si="106"/>
        <v>0.88420119993703838</v>
      </c>
      <c r="Q147" s="12">
        <f t="shared" si="107"/>
        <v>0.92352478263245241</v>
      </c>
      <c r="R147" s="12">
        <f t="shared" si="108"/>
        <v>1.111476631453286</v>
      </c>
      <c r="S147" s="12">
        <f t="shared" si="109"/>
        <v>1.7802778373767387</v>
      </c>
      <c r="T147" s="12">
        <f t="shared" si="110"/>
        <v>3.0415949592953999</v>
      </c>
      <c r="U147" s="13">
        <f t="shared" si="111"/>
        <v>9.5054684224650376</v>
      </c>
      <c r="V147" s="87">
        <f t="shared" si="131"/>
        <v>-0.11579880006296162</v>
      </c>
      <c r="W147" s="87">
        <f t="shared" si="112"/>
        <v>-1.5785609197852546E-2</v>
      </c>
      <c r="X147" s="87">
        <f t="shared" si="113"/>
        <v>1.0624991548671803E-2</v>
      </c>
      <c r="Y147" s="87">
        <f t="shared" si="114"/>
        <v>2.925832703567588E-2</v>
      </c>
      <c r="Z147" s="87">
        <f t="shared" si="115"/>
        <v>3.7775418163002339E-2</v>
      </c>
      <c r="AA147" s="55">
        <f t="shared" si="116"/>
        <v>4.6066924682811816E-2</v>
      </c>
      <c r="AB147" s="12" t="str">
        <f t="shared" si="117"/>
        <v/>
      </c>
      <c r="AC147" s="12" t="str">
        <f t="shared" si="118"/>
        <v/>
      </c>
      <c r="AD147" s="12" t="str">
        <f t="shared" si="119"/>
        <v/>
      </c>
      <c r="AE147" s="12" t="str">
        <f t="shared" si="120"/>
        <v/>
      </c>
      <c r="AF147" s="12" t="str">
        <f t="shared" si="121"/>
        <v/>
      </c>
      <c r="AG147" s="13" t="str">
        <f t="shared" si="122"/>
        <v/>
      </c>
      <c r="AH147" s="87" t="str">
        <f t="shared" si="123"/>
        <v/>
      </c>
      <c r="AI147" s="87" t="str">
        <f t="shared" si="124"/>
        <v/>
      </c>
      <c r="AJ147" s="87" t="str">
        <f t="shared" si="125"/>
        <v/>
      </c>
      <c r="AK147" s="87" t="str">
        <f t="shared" si="126"/>
        <v/>
      </c>
      <c r="AL147" s="87" t="str">
        <f t="shared" si="127"/>
        <v/>
      </c>
      <c r="AM147" s="55" t="str">
        <f t="shared" si="128"/>
        <v/>
      </c>
    </row>
    <row r="148" spans="1:39" x14ac:dyDescent="0.25">
      <c r="A148" t="s">
        <v>25</v>
      </c>
      <c r="B148" s="45">
        <v>15</v>
      </c>
      <c r="C148" s="49" t="str">
        <f t="shared" si="129"/>
        <v>AIRG_15</v>
      </c>
      <c r="D148" s="1">
        <v>0.92263899999999999</v>
      </c>
      <c r="E148" s="1">
        <v>1.0122283000000001</v>
      </c>
      <c r="F148" s="1">
        <v>1.2600517499999999</v>
      </c>
      <c r="G148" s="1">
        <v>2.1299792499999999</v>
      </c>
      <c r="H148" s="1">
        <v>3.8308113000000001</v>
      </c>
      <c r="I148" s="18">
        <v>12.858704400000001</v>
      </c>
      <c r="J148" s="87">
        <f t="shared" si="130"/>
        <v>-7.7361000000000013E-2</v>
      </c>
      <c r="K148" s="87">
        <f t="shared" si="101"/>
        <v>2.4337845186250817E-3</v>
      </c>
      <c r="L148" s="87">
        <f t="shared" si="102"/>
        <v>2.3384507648588793E-2</v>
      </c>
      <c r="M148" s="87">
        <f t="shared" si="103"/>
        <v>3.8529335505866458E-2</v>
      </c>
      <c r="N148" s="87">
        <f t="shared" si="104"/>
        <v>4.578648574656885E-2</v>
      </c>
      <c r="O148" s="55">
        <f t="shared" si="105"/>
        <v>5.2407523803581268E-2</v>
      </c>
      <c r="P148" s="12">
        <f t="shared" si="106"/>
        <v>0.92214127167753335</v>
      </c>
      <c r="Q148" s="12">
        <f t="shared" si="107"/>
        <v>1.0095009526328371</v>
      </c>
      <c r="R148" s="12">
        <f t="shared" si="108"/>
        <v>1.2532707322436787</v>
      </c>
      <c r="S148" s="12">
        <f t="shared" si="109"/>
        <v>2.1071158030328534</v>
      </c>
      <c r="T148" s="12">
        <f t="shared" si="110"/>
        <v>3.7692965525565687</v>
      </c>
      <c r="U148" s="13">
        <f t="shared" si="111"/>
        <v>12.516410315321625</v>
      </c>
      <c r="V148" s="87">
        <f t="shared" si="131"/>
        <v>-7.7858728322466653E-2</v>
      </c>
      <c r="W148" s="87">
        <f t="shared" si="112"/>
        <v>1.8930099730527505E-3</v>
      </c>
      <c r="X148" s="87">
        <f t="shared" si="113"/>
        <v>2.283243099213883E-2</v>
      </c>
      <c r="Y148" s="87">
        <f t="shared" si="114"/>
        <v>3.7969088796163231E-2</v>
      </c>
      <c r="Z148" s="87">
        <f t="shared" si="115"/>
        <v>4.5222324082896614E-2</v>
      </c>
      <c r="AA148" s="55">
        <f t="shared" si="116"/>
        <v>5.1839790344043957E-2</v>
      </c>
      <c r="AB148" s="12" t="str">
        <f t="shared" si="117"/>
        <v/>
      </c>
      <c r="AC148" s="12" t="str">
        <f t="shared" si="118"/>
        <v/>
      </c>
      <c r="AD148" s="12" t="str">
        <f t="shared" si="119"/>
        <v/>
      </c>
      <c r="AE148" s="12" t="str">
        <f t="shared" si="120"/>
        <v/>
      </c>
      <c r="AF148" s="12" t="str">
        <f t="shared" si="121"/>
        <v/>
      </c>
      <c r="AG148" s="13" t="str">
        <f t="shared" si="122"/>
        <v/>
      </c>
      <c r="AH148" s="87" t="str">
        <f t="shared" si="123"/>
        <v/>
      </c>
      <c r="AI148" s="87" t="str">
        <f t="shared" si="124"/>
        <v/>
      </c>
      <c r="AJ148" s="87" t="str">
        <f t="shared" si="125"/>
        <v/>
      </c>
      <c r="AK148" s="87" t="str">
        <f t="shared" si="126"/>
        <v/>
      </c>
      <c r="AL148" s="87" t="str">
        <f t="shared" si="127"/>
        <v/>
      </c>
      <c r="AM148" s="55" t="str">
        <f t="shared" si="128"/>
        <v/>
      </c>
    </row>
    <row r="149" spans="1:39" x14ac:dyDescent="0.25">
      <c r="A149" t="s">
        <v>25</v>
      </c>
      <c r="B149" s="45">
        <v>25</v>
      </c>
      <c r="C149" s="49" t="str">
        <f t="shared" si="129"/>
        <v>AIRG_25</v>
      </c>
      <c r="D149" s="1">
        <v>0.98034005000000002</v>
      </c>
      <c r="E149" s="1">
        <v>1.1577620500000001</v>
      </c>
      <c r="F149" s="1">
        <v>1.513733</v>
      </c>
      <c r="G149" s="1">
        <v>2.7647256499999999</v>
      </c>
      <c r="H149" s="1">
        <v>5.2388363</v>
      </c>
      <c r="I149" s="18">
        <v>19.198382250000002</v>
      </c>
      <c r="J149" s="87">
        <f t="shared" si="130"/>
        <v>-1.9659949999999982E-2</v>
      </c>
      <c r="K149" s="87">
        <f t="shared" si="101"/>
        <v>2.9731176913238899E-2</v>
      </c>
      <c r="L149" s="87">
        <f t="shared" si="102"/>
        <v>4.2329256500260204E-2</v>
      </c>
      <c r="M149" s="87">
        <f t="shared" si="103"/>
        <v>5.2161974249461673E-2</v>
      </c>
      <c r="N149" s="87">
        <f t="shared" si="104"/>
        <v>5.6755445079521127E-2</v>
      </c>
      <c r="O149" s="55">
        <f t="shared" si="105"/>
        <v>6.0877632082646516E-2</v>
      </c>
      <c r="P149" s="12">
        <f t="shared" si="106"/>
        <v>0.97981119417607176</v>
      </c>
      <c r="Q149" s="12">
        <f t="shared" si="107"/>
        <v>1.154642576577978</v>
      </c>
      <c r="R149" s="12">
        <f t="shared" si="108"/>
        <v>1.505586786678738</v>
      </c>
      <c r="S149" s="12">
        <f t="shared" si="109"/>
        <v>2.7350487607638798</v>
      </c>
      <c r="T149" s="12">
        <f t="shared" si="110"/>
        <v>5.1547116416301186</v>
      </c>
      <c r="U149" s="13">
        <f t="shared" si="111"/>
        <v>18.68732822191539</v>
      </c>
      <c r="V149" s="87">
        <f t="shared" si="131"/>
        <v>-2.0188805823928235E-2</v>
      </c>
      <c r="W149" s="87">
        <f t="shared" si="112"/>
        <v>2.9175676472355194E-2</v>
      </c>
      <c r="X149" s="87">
        <f t="shared" si="113"/>
        <v>4.1766959879051102E-2</v>
      </c>
      <c r="Y149" s="87">
        <f t="shared" si="114"/>
        <v>5.1594373254482795E-2</v>
      </c>
      <c r="Z149" s="87">
        <f t="shared" si="115"/>
        <v>5.6185366083362442E-2</v>
      </c>
      <c r="AA149" s="55">
        <f t="shared" si="116"/>
        <v>6.0305329324841228E-2</v>
      </c>
      <c r="AB149" s="12" t="str">
        <f t="shared" si="117"/>
        <v/>
      </c>
      <c r="AC149" s="12" t="str">
        <f t="shared" si="118"/>
        <v/>
      </c>
      <c r="AD149" s="12" t="str">
        <f t="shared" si="119"/>
        <v/>
      </c>
      <c r="AE149" s="12" t="str">
        <f t="shared" si="120"/>
        <v/>
      </c>
      <c r="AF149" s="12" t="str">
        <f t="shared" si="121"/>
        <v/>
      </c>
      <c r="AG149" s="13" t="str">
        <f t="shared" si="122"/>
        <v/>
      </c>
      <c r="AH149" s="87" t="str">
        <f t="shared" si="123"/>
        <v/>
      </c>
      <c r="AI149" s="87" t="str">
        <f t="shared" si="124"/>
        <v/>
      </c>
      <c r="AJ149" s="87" t="str">
        <f t="shared" si="125"/>
        <v/>
      </c>
      <c r="AK149" s="87" t="str">
        <f t="shared" si="126"/>
        <v/>
      </c>
      <c r="AL149" s="87" t="str">
        <f t="shared" si="127"/>
        <v/>
      </c>
      <c r="AM149" s="55" t="str">
        <f t="shared" si="128"/>
        <v/>
      </c>
    </row>
    <row r="150" spans="1:39" x14ac:dyDescent="0.25">
      <c r="A150" t="s">
        <v>25</v>
      </c>
      <c r="B150" s="45">
        <v>30</v>
      </c>
      <c r="C150" s="49" t="str">
        <f t="shared" si="129"/>
        <v>AIRG_30</v>
      </c>
      <c r="D150" s="1">
        <v>1.00499085</v>
      </c>
      <c r="E150" s="1">
        <v>1.22210335</v>
      </c>
      <c r="F150" s="1">
        <v>1.6279419500000001</v>
      </c>
      <c r="G150" s="1">
        <v>3.0911540500000001</v>
      </c>
      <c r="H150" s="1">
        <v>5.9312364000000004</v>
      </c>
      <c r="I150" s="18">
        <v>22.597600199999999</v>
      </c>
      <c r="J150" s="87">
        <f t="shared" si="130"/>
        <v>4.9908499999999911E-3</v>
      </c>
      <c r="K150" s="87">
        <f t="shared" si="101"/>
        <v>4.0930147803617256E-2</v>
      </c>
      <c r="L150" s="87">
        <f t="shared" si="102"/>
        <v>4.9938573437067202E-2</v>
      </c>
      <c r="M150" s="87">
        <f t="shared" si="103"/>
        <v>5.8049612445628895E-2</v>
      </c>
      <c r="N150" s="87">
        <f t="shared" si="104"/>
        <v>6.1137121942224093E-2</v>
      </c>
      <c r="O150" s="55">
        <f t="shared" si="105"/>
        <v>6.4342113301557147E-2</v>
      </c>
      <c r="P150" s="12">
        <f t="shared" si="106"/>
        <v>1.0044486960157604</v>
      </c>
      <c r="Q150" s="12">
        <f t="shared" si="107"/>
        <v>1.2188105154151305</v>
      </c>
      <c r="R150" s="12">
        <f t="shared" si="108"/>
        <v>1.6191811167491352</v>
      </c>
      <c r="S150" s="12">
        <f t="shared" si="109"/>
        <v>3.0579732400510511</v>
      </c>
      <c r="T150" s="12">
        <f t="shared" si="110"/>
        <v>5.835993256811693</v>
      </c>
      <c r="U150" s="13">
        <f t="shared" si="111"/>
        <v>21.99606021309534</v>
      </c>
      <c r="V150" s="87">
        <f t="shared" si="131"/>
        <v>4.4486960157603672E-3</v>
      </c>
      <c r="W150" s="87">
        <f t="shared" si="112"/>
        <v>4.0368605947841418E-2</v>
      </c>
      <c r="X150" s="87">
        <f t="shared" si="113"/>
        <v>4.9372171881475024E-2</v>
      </c>
      <c r="Y150" s="87">
        <f t="shared" si="114"/>
        <v>5.7478835295856179E-2</v>
      </c>
      <c r="Z150" s="87">
        <f t="shared" si="115"/>
        <v>6.0564679199600846E-2</v>
      </c>
      <c r="AA150" s="55">
        <f t="shared" si="116"/>
        <v>6.3767941589127686E-2</v>
      </c>
      <c r="AB150" s="12" t="str">
        <f t="shared" si="117"/>
        <v/>
      </c>
      <c r="AC150" s="12" t="str">
        <f t="shared" si="118"/>
        <v/>
      </c>
      <c r="AD150" s="12" t="str">
        <f t="shared" si="119"/>
        <v/>
      </c>
      <c r="AE150" s="12" t="str">
        <f t="shared" si="120"/>
        <v/>
      </c>
      <c r="AF150" s="12" t="str">
        <f t="shared" si="121"/>
        <v/>
      </c>
      <c r="AG150" s="13" t="str">
        <f t="shared" si="122"/>
        <v/>
      </c>
      <c r="AH150" s="87" t="str">
        <f t="shared" si="123"/>
        <v/>
      </c>
      <c r="AI150" s="87" t="str">
        <f t="shared" si="124"/>
        <v/>
      </c>
      <c r="AJ150" s="87" t="str">
        <f t="shared" si="125"/>
        <v/>
      </c>
      <c r="AK150" s="87" t="str">
        <f t="shared" si="126"/>
        <v/>
      </c>
      <c r="AL150" s="87" t="str">
        <f t="shared" si="127"/>
        <v/>
      </c>
      <c r="AM150" s="55" t="str">
        <f t="shared" si="128"/>
        <v/>
      </c>
    </row>
    <row r="151" spans="1:39" x14ac:dyDescent="0.25">
      <c r="A151" t="s">
        <v>25</v>
      </c>
      <c r="B151" s="45">
        <v>50</v>
      </c>
      <c r="C151" s="49" t="str">
        <f t="shared" si="129"/>
        <v>AIRG_50</v>
      </c>
      <c r="D151" s="1">
        <v>1.0824841000000001</v>
      </c>
      <c r="E151" s="1">
        <v>1.4490950499999999</v>
      </c>
      <c r="F151" s="1">
        <v>2.1096259499999999</v>
      </c>
      <c r="G151" s="1">
        <v>4.3744889999999996</v>
      </c>
      <c r="H151" s="1">
        <v>8.96975385</v>
      </c>
      <c r="I151" s="18">
        <v>39.111834000000002</v>
      </c>
      <c r="J151" s="87">
        <f t="shared" si="130"/>
        <v>8.248410000000006E-2</v>
      </c>
      <c r="K151" s="87">
        <f t="shared" si="101"/>
        <v>7.700910441044817E-2</v>
      </c>
      <c r="L151" s="87">
        <f t="shared" si="102"/>
        <v>7.7508105732600141E-2</v>
      </c>
      <c r="M151" s="87">
        <f t="shared" si="103"/>
        <v>7.658014606920327E-2</v>
      </c>
      <c r="N151" s="87">
        <f t="shared" si="104"/>
        <v>7.5868893157087003E-2</v>
      </c>
      <c r="O151" s="55">
        <f t="shared" si="105"/>
        <v>7.6083974188925207E-2</v>
      </c>
      <c r="P151" s="12">
        <f t="shared" si="106"/>
        <v>1.0819001413821769</v>
      </c>
      <c r="Q151" s="12">
        <f t="shared" si="107"/>
        <v>1.4451906091052074</v>
      </c>
      <c r="R151" s="12">
        <f t="shared" si="108"/>
        <v>2.098272915470945</v>
      </c>
      <c r="S151" s="12">
        <f t="shared" si="109"/>
        <v>4.327532722252287</v>
      </c>
      <c r="T151" s="12">
        <f t="shared" si="110"/>
        <v>8.8257185270613583</v>
      </c>
      <c r="U151" s="13">
        <f t="shared" si="111"/>
        <v>38.070691051016546</v>
      </c>
      <c r="V151" s="87">
        <f t="shared" si="131"/>
        <v>8.1900141382176939E-2</v>
      </c>
      <c r="W151" s="87">
        <f t="shared" si="112"/>
        <v>7.6428099342572775E-2</v>
      </c>
      <c r="X151" s="87">
        <f t="shared" si="113"/>
        <v>7.692683147266699E-2</v>
      </c>
      <c r="Y151" s="87">
        <f t="shared" si="114"/>
        <v>7.5999372407886234E-2</v>
      </c>
      <c r="Z151" s="87">
        <f t="shared" si="115"/>
        <v>7.5288503189412603E-2</v>
      </c>
      <c r="AA151" s="55">
        <f t="shared" si="116"/>
        <v>7.5503468193290679E-2</v>
      </c>
      <c r="AB151" s="12" t="str">
        <f t="shared" si="117"/>
        <v/>
      </c>
      <c r="AC151" s="12" t="str">
        <f t="shared" si="118"/>
        <v/>
      </c>
      <c r="AD151" s="12" t="str">
        <f t="shared" si="119"/>
        <v/>
      </c>
      <c r="AE151" s="12" t="str">
        <f t="shared" si="120"/>
        <v/>
      </c>
      <c r="AF151" s="12" t="str">
        <f t="shared" si="121"/>
        <v/>
      </c>
      <c r="AG151" s="13" t="str">
        <f t="shared" si="122"/>
        <v/>
      </c>
      <c r="AH151" s="87" t="str">
        <f t="shared" si="123"/>
        <v/>
      </c>
      <c r="AI151" s="87" t="str">
        <f t="shared" si="124"/>
        <v/>
      </c>
      <c r="AJ151" s="87" t="str">
        <f t="shared" si="125"/>
        <v/>
      </c>
      <c r="AK151" s="87" t="str">
        <f t="shared" si="126"/>
        <v/>
      </c>
      <c r="AL151" s="87" t="str">
        <f t="shared" si="127"/>
        <v/>
      </c>
      <c r="AM151" s="55" t="str">
        <f t="shared" si="128"/>
        <v/>
      </c>
    </row>
    <row r="152" spans="1:39" x14ac:dyDescent="0.25">
      <c r="A152" t="s">
        <v>25</v>
      </c>
      <c r="B152" s="45">
        <v>70</v>
      </c>
      <c r="C152" s="49" t="str">
        <f t="shared" si="129"/>
        <v>AIRG_70</v>
      </c>
      <c r="D152" s="1">
        <v>1.1639866999999999</v>
      </c>
      <c r="E152" s="1">
        <v>1.71736165</v>
      </c>
      <c r="F152" s="1">
        <v>2.6891090000000002</v>
      </c>
      <c r="G152" s="1">
        <v>6.1662543999999997</v>
      </c>
      <c r="H152" s="1">
        <v>13.973648150000001</v>
      </c>
      <c r="I152" s="18">
        <v>68.356155099999995</v>
      </c>
      <c r="J152" s="87">
        <f t="shared" si="130"/>
        <v>0.16398669999999993</v>
      </c>
      <c r="K152" s="87">
        <f t="shared" si="101"/>
        <v>0.11422359805154692</v>
      </c>
      <c r="L152" s="87">
        <f t="shared" si="102"/>
        <v>0.10397907204916845</v>
      </c>
      <c r="M152" s="87">
        <f t="shared" si="103"/>
        <v>9.5219258565064191E-2</v>
      </c>
      <c r="N152" s="87">
        <f t="shared" si="104"/>
        <v>9.1885235419764566E-2</v>
      </c>
      <c r="O152" s="55">
        <f t="shared" si="105"/>
        <v>8.8167003192346938E-2</v>
      </c>
      <c r="P152" s="12">
        <f t="shared" si="106"/>
        <v>1.1633587738581781</v>
      </c>
      <c r="Q152" s="12">
        <f t="shared" si="107"/>
        <v>1.7127343917277364</v>
      </c>
      <c r="R152" s="12">
        <f t="shared" si="108"/>
        <v>2.674637454781573</v>
      </c>
      <c r="S152" s="12">
        <f t="shared" si="109"/>
        <v>6.1000651023998786</v>
      </c>
      <c r="T152" s="12">
        <f t="shared" si="110"/>
        <v>13.749260841543794</v>
      </c>
      <c r="U152" s="13">
        <f t="shared" si="111"/>
        <v>66.536538845186058</v>
      </c>
      <c r="V152" s="87">
        <f t="shared" si="131"/>
        <v>0.1633587738581781</v>
      </c>
      <c r="W152" s="87">
        <f t="shared" si="112"/>
        <v>0.11362251719293259</v>
      </c>
      <c r="X152" s="87">
        <f t="shared" si="113"/>
        <v>0.10338351771906829</v>
      </c>
      <c r="Y152" s="87">
        <f t="shared" si="114"/>
        <v>9.4628429818069071E-2</v>
      </c>
      <c r="Z152" s="87">
        <f t="shared" si="115"/>
        <v>9.1296205250270823E-2</v>
      </c>
      <c r="AA152" s="55">
        <f t="shared" si="116"/>
        <v>8.7579978866405339E-2</v>
      </c>
      <c r="AB152" s="12" t="str">
        <f t="shared" si="117"/>
        <v/>
      </c>
      <c r="AC152" s="12" t="str">
        <f t="shared" si="118"/>
        <v/>
      </c>
      <c r="AD152" s="12" t="str">
        <f t="shared" si="119"/>
        <v/>
      </c>
      <c r="AE152" s="12" t="str">
        <f t="shared" si="120"/>
        <v/>
      </c>
      <c r="AF152" s="12" t="str">
        <f t="shared" si="121"/>
        <v/>
      </c>
      <c r="AG152" s="13" t="str">
        <f t="shared" si="122"/>
        <v/>
      </c>
      <c r="AH152" s="87" t="str">
        <f t="shared" si="123"/>
        <v/>
      </c>
      <c r="AI152" s="87" t="str">
        <f t="shared" si="124"/>
        <v/>
      </c>
      <c r="AJ152" s="87" t="str">
        <f t="shared" si="125"/>
        <v/>
      </c>
      <c r="AK152" s="87" t="str">
        <f t="shared" si="126"/>
        <v/>
      </c>
      <c r="AL152" s="87" t="str">
        <f t="shared" si="127"/>
        <v/>
      </c>
      <c r="AM152" s="55" t="str">
        <f t="shared" si="128"/>
        <v/>
      </c>
    </row>
    <row r="153" spans="1:39" x14ac:dyDescent="0.25">
      <c r="A153" t="s">
        <v>25</v>
      </c>
      <c r="B153" s="45">
        <v>75</v>
      </c>
      <c r="C153" s="49" t="str">
        <f t="shared" si="129"/>
        <v>AIRG_75</v>
      </c>
      <c r="D153" s="1">
        <v>1.1874726</v>
      </c>
      <c r="E153" s="1">
        <v>1.80774685</v>
      </c>
      <c r="F153" s="1">
        <v>2.8713860499999999</v>
      </c>
      <c r="G153" s="1">
        <v>6.8232553500000002</v>
      </c>
      <c r="H153" s="1">
        <v>15.70964755</v>
      </c>
      <c r="I153" s="18">
        <v>80.699488849999994</v>
      </c>
      <c r="J153" s="87">
        <f t="shared" si="130"/>
        <v>0.18747259999999999</v>
      </c>
      <c r="K153" s="87">
        <f t="shared" si="101"/>
        <v>0.12571258847646405</v>
      </c>
      <c r="L153" s="87">
        <f t="shared" si="102"/>
        <v>0.11124330795959003</v>
      </c>
      <c r="M153" s="87">
        <f t="shared" si="103"/>
        <v>0.10077759443917755</v>
      </c>
      <c r="N153" s="87">
        <f t="shared" si="104"/>
        <v>9.6155619720045937E-2</v>
      </c>
      <c r="O153" s="55">
        <f t="shared" si="105"/>
        <v>9.1785735137205116E-2</v>
      </c>
      <c r="P153" s="12">
        <f t="shared" si="106"/>
        <v>1.1868320041166989</v>
      </c>
      <c r="Q153" s="12">
        <f t="shared" si="107"/>
        <v>1.8028760578952499</v>
      </c>
      <c r="R153" s="12">
        <f t="shared" si="108"/>
        <v>2.8559335737105909</v>
      </c>
      <c r="S153" s="12">
        <f t="shared" si="109"/>
        <v>6.750013727182302</v>
      </c>
      <c r="T153" s="12">
        <f t="shared" si="110"/>
        <v>15.457383753695659</v>
      </c>
      <c r="U153" s="13">
        <f t="shared" si="111"/>
        <v>78.551297491784823</v>
      </c>
      <c r="V153" s="87">
        <f t="shared" si="131"/>
        <v>0.18683200411669887</v>
      </c>
      <c r="W153" s="87">
        <f t="shared" si="112"/>
        <v>0.12510530974855194</v>
      </c>
      <c r="X153" s="87">
        <f t="shared" si="113"/>
        <v>0.11064383485307383</v>
      </c>
      <c r="Y153" s="87">
        <f t="shared" si="114"/>
        <v>0.10018376718335031</v>
      </c>
      <c r="Z153" s="87">
        <f t="shared" si="115"/>
        <v>9.5564285842152596E-2</v>
      </c>
      <c r="AA153" s="55">
        <f t="shared" si="116"/>
        <v>9.1196758644294329E-2</v>
      </c>
      <c r="AB153" s="12" t="str">
        <f t="shared" si="117"/>
        <v/>
      </c>
      <c r="AC153" s="12" t="str">
        <f t="shared" si="118"/>
        <v/>
      </c>
      <c r="AD153" s="12" t="str">
        <f t="shared" si="119"/>
        <v/>
      </c>
      <c r="AE153" s="12" t="str">
        <f t="shared" si="120"/>
        <v/>
      </c>
      <c r="AF153" s="12" t="str">
        <f t="shared" si="121"/>
        <v/>
      </c>
      <c r="AG153" s="13" t="str">
        <f t="shared" si="122"/>
        <v/>
      </c>
      <c r="AH153" s="87" t="str">
        <f t="shared" si="123"/>
        <v/>
      </c>
      <c r="AI153" s="87" t="str">
        <f t="shared" si="124"/>
        <v/>
      </c>
      <c r="AJ153" s="87" t="str">
        <f t="shared" si="125"/>
        <v/>
      </c>
      <c r="AK153" s="87" t="str">
        <f t="shared" si="126"/>
        <v/>
      </c>
      <c r="AL153" s="87" t="str">
        <f t="shared" si="127"/>
        <v/>
      </c>
      <c r="AM153" s="55" t="str">
        <f t="shared" si="128"/>
        <v/>
      </c>
    </row>
    <row r="154" spans="1:39" x14ac:dyDescent="0.25">
      <c r="A154" t="s">
        <v>25</v>
      </c>
      <c r="B154" s="45">
        <v>85</v>
      </c>
      <c r="C154" s="49" t="str">
        <f t="shared" si="129"/>
        <v>AIRG_85</v>
      </c>
      <c r="D154" s="1">
        <v>1.25286575</v>
      </c>
      <c r="E154" s="1">
        <v>2.0267116500000002</v>
      </c>
      <c r="F154" s="1">
        <v>3.4102958999999999</v>
      </c>
      <c r="G154" s="1">
        <v>8.6846039499999996</v>
      </c>
      <c r="H154" s="1">
        <v>21.19515195</v>
      </c>
      <c r="I154" s="18">
        <v>118.51152315</v>
      </c>
      <c r="J154" s="87">
        <f t="shared" si="130"/>
        <v>0.25286575</v>
      </c>
      <c r="K154" s="87">
        <f t="shared" si="101"/>
        <v>0.15175045577471935</v>
      </c>
      <c r="L154" s="87">
        <f t="shared" si="102"/>
        <v>0.13052248975371117</v>
      </c>
      <c r="M154" s="87">
        <f t="shared" si="103"/>
        <v>0.11413418753969951</v>
      </c>
      <c r="N154" s="87">
        <f t="shared" si="104"/>
        <v>0.1071536202705945</v>
      </c>
      <c r="O154" s="55">
        <f t="shared" si="105"/>
        <v>0.10020904642418049</v>
      </c>
      <c r="P154" s="12">
        <f t="shared" si="106"/>
        <v>1.2521898770225697</v>
      </c>
      <c r="Q154" s="12">
        <f t="shared" si="107"/>
        <v>2.0212508792602115</v>
      </c>
      <c r="R154" s="12">
        <f t="shared" si="108"/>
        <v>3.3919432592832917</v>
      </c>
      <c r="S154" s="12">
        <f t="shared" si="109"/>
        <v>8.5913823931038493</v>
      </c>
      <c r="T154" s="12">
        <f t="shared" si="110"/>
        <v>20.854802526046541</v>
      </c>
      <c r="U154" s="13">
        <f t="shared" si="111"/>
        <v>115.35678904315878</v>
      </c>
      <c r="V154" s="87">
        <f t="shared" si="131"/>
        <v>0.25218987702256968</v>
      </c>
      <c r="W154" s="87">
        <f t="shared" si="112"/>
        <v>0.15112913061693511</v>
      </c>
      <c r="X154" s="87">
        <f t="shared" si="113"/>
        <v>0.12991261626870143</v>
      </c>
      <c r="Y154" s="87">
        <f t="shared" si="114"/>
        <v>0.11353315491462412</v>
      </c>
      <c r="Z154" s="87">
        <f t="shared" si="115"/>
        <v>0.10655635339359248</v>
      </c>
      <c r="AA154" s="55">
        <f t="shared" si="116"/>
        <v>9.9615525878182343E-2</v>
      </c>
      <c r="AB154" s="12" t="str">
        <f t="shared" si="117"/>
        <v/>
      </c>
      <c r="AC154" s="12" t="str">
        <f t="shared" si="118"/>
        <v/>
      </c>
      <c r="AD154" s="12" t="str">
        <f t="shared" si="119"/>
        <v/>
      </c>
      <c r="AE154" s="12" t="str">
        <f t="shared" si="120"/>
        <v/>
      </c>
      <c r="AF154" s="12" t="str">
        <f t="shared" si="121"/>
        <v/>
      </c>
      <c r="AG154" s="13" t="str">
        <f t="shared" si="122"/>
        <v/>
      </c>
      <c r="AH154" s="87" t="str">
        <f t="shared" si="123"/>
        <v/>
      </c>
      <c r="AI154" s="87" t="str">
        <f t="shared" si="124"/>
        <v/>
      </c>
      <c r="AJ154" s="87" t="str">
        <f t="shared" si="125"/>
        <v/>
      </c>
      <c r="AK154" s="87" t="str">
        <f t="shared" si="126"/>
        <v/>
      </c>
      <c r="AL154" s="87" t="str">
        <f t="shared" si="127"/>
        <v/>
      </c>
      <c r="AM154" s="55" t="str">
        <f t="shared" si="128"/>
        <v/>
      </c>
    </row>
    <row r="155" spans="1:39" x14ac:dyDescent="0.25">
      <c r="A155" t="s">
        <v>25</v>
      </c>
      <c r="B155" s="45">
        <v>90</v>
      </c>
      <c r="C155" s="49" t="str">
        <f t="shared" si="129"/>
        <v>AIRG_90</v>
      </c>
      <c r="D155" s="1">
        <v>1.2970692500000001</v>
      </c>
      <c r="E155" s="1">
        <v>2.1892903000000001</v>
      </c>
      <c r="F155" s="1">
        <v>3.8165563499999999</v>
      </c>
      <c r="G155" s="1">
        <v>10.308136599999999</v>
      </c>
      <c r="H155" s="1">
        <v>25.702696249999999</v>
      </c>
      <c r="I155" s="18">
        <v>151.00100805</v>
      </c>
      <c r="J155" s="87">
        <f t="shared" si="130"/>
        <v>0.29706925000000006</v>
      </c>
      <c r="K155" s="87">
        <f t="shared" si="101"/>
        <v>0.16966278050628447</v>
      </c>
      <c r="L155" s="87">
        <f t="shared" si="102"/>
        <v>0.14331833425745333</v>
      </c>
      <c r="M155" s="87">
        <f t="shared" si="103"/>
        <v>0.12372232285434226</v>
      </c>
      <c r="N155" s="87">
        <f t="shared" si="104"/>
        <v>0.1142927105229754</v>
      </c>
      <c r="O155" s="55">
        <f t="shared" si="105"/>
        <v>0.10555307515393419</v>
      </c>
      <c r="P155" s="12">
        <f t="shared" si="106"/>
        <v>1.2963695309311924</v>
      </c>
      <c r="Q155" s="12">
        <f t="shared" si="107"/>
        <v>2.1833914774362952</v>
      </c>
      <c r="R155" s="12">
        <f t="shared" si="108"/>
        <v>3.7960174027882281</v>
      </c>
      <c r="S155" s="12">
        <f t="shared" si="109"/>
        <v>10.19748785331188</v>
      </c>
      <c r="T155" s="12">
        <f t="shared" si="110"/>
        <v>25.2899651743571</v>
      </c>
      <c r="U155" s="13">
        <f t="shared" si="111"/>
        <v>146.9814155445539</v>
      </c>
      <c r="V155" s="87">
        <f t="shared" si="131"/>
        <v>0.29636953093119245</v>
      </c>
      <c r="W155" s="87">
        <f t="shared" si="112"/>
        <v>0.16903179233692134</v>
      </c>
      <c r="X155" s="87">
        <f t="shared" si="113"/>
        <v>0.14270155790553751</v>
      </c>
      <c r="Y155" s="87">
        <f t="shared" si="114"/>
        <v>0.12311611779833176</v>
      </c>
      <c r="Z155" s="87">
        <f t="shared" si="115"/>
        <v>0.11369159238083593</v>
      </c>
      <c r="AA155" s="55">
        <f t="shared" si="116"/>
        <v>0.10495667170958134</v>
      </c>
      <c r="AB155" s="12" t="str">
        <f t="shared" si="117"/>
        <v/>
      </c>
      <c r="AC155" s="12" t="str">
        <f t="shared" si="118"/>
        <v/>
      </c>
      <c r="AD155" s="12" t="str">
        <f t="shared" si="119"/>
        <v/>
      </c>
      <c r="AE155" s="12" t="str">
        <f t="shared" si="120"/>
        <v/>
      </c>
      <c r="AF155" s="12" t="str">
        <f t="shared" si="121"/>
        <v/>
      </c>
      <c r="AG155" s="13" t="str">
        <f t="shared" si="122"/>
        <v/>
      </c>
      <c r="AH155" s="87" t="str">
        <f t="shared" si="123"/>
        <v/>
      </c>
      <c r="AI155" s="87" t="str">
        <f t="shared" si="124"/>
        <v/>
      </c>
      <c r="AJ155" s="87" t="str">
        <f t="shared" si="125"/>
        <v/>
      </c>
      <c r="AK155" s="87" t="str">
        <f t="shared" si="126"/>
        <v/>
      </c>
      <c r="AL155" s="87" t="str">
        <f t="shared" si="127"/>
        <v/>
      </c>
      <c r="AM155" s="55" t="str">
        <f t="shared" si="128"/>
        <v/>
      </c>
    </row>
    <row r="156" spans="1:39" x14ac:dyDescent="0.25">
      <c r="A156" t="s">
        <v>25</v>
      </c>
      <c r="B156" s="45">
        <v>95</v>
      </c>
      <c r="C156" s="49" t="str">
        <f t="shared" si="129"/>
        <v>AIRG_95</v>
      </c>
      <c r="D156" s="1">
        <v>1.3645573499999999</v>
      </c>
      <c r="E156" s="1">
        <v>2.4798903000000001</v>
      </c>
      <c r="F156" s="1">
        <v>4.4817019</v>
      </c>
      <c r="G156" s="1">
        <v>12.9926979</v>
      </c>
      <c r="H156" s="1">
        <v>34.808018099999998</v>
      </c>
      <c r="I156" s="18">
        <v>216.97064349999999</v>
      </c>
      <c r="J156" s="87">
        <f t="shared" si="130"/>
        <v>0.36455734999999989</v>
      </c>
      <c r="K156" s="87">
        <f t="shared" si="101"/>
        <v>0.19918584623683677</v>
      </c>
      <c r="L156" s="87">
        <f t="shared" si="102"/>
        <v>0.16183457532434509</v>
      </c>
      <c r="M156" s="87">
        <f t="shared" si="103"/>
        <v>0.13680236134260437</v>
      </c>
      <c r="N156" s="87">
        <f t="shared" si="104"/>
        <v>0.12561354333340846</v>
      </c>
      <c r="O156" s="55">
        <f t="shared" si="105"/>
        <v>0.11359691602443478</v>
      </c>
      <c r="P156" s="12">
        <f t="shared" si="106"/>
        <v>1.3638212236919585</v>
      </c>
      <c r="Q156" s="12">
        <f t="shared" si="107"/>
        <v>2.4732084849583162</v>
      </c>
      <c r="R156" s="12">
        <f t="shared" si="108"/>
        <v>4.4575834460059962</v>
      </c>
      <c r="S156" s="12">
        <f t="shared" si="109"/>
        <v>12.853232757606333</v>
      </c>
      <c r="T156" s="12">
        <f t="shared" si="110"/>
        <v>34.249074765352354</v>
      </c>
      <c r="U156" s="13">
        <f t="shared" si="111"/>
        <v>211.19496303417404</v>
      </c>
      <c r="V156" s="87">
        <f t="shared" si="131"/>
        <v>0.36382122369195846</v>
      </c>
      <c r="W156" s="87">
        <f t="shared" si="112"/>
        <v>0.19853893150683599</v>
      </c>
      <c r="X156" s="87">
        <f t="shared" si="113"/>
        <v>0.16120781017117047</v>
      </c>
      <c r="Y156" s="87">
        <f t="shared" si="114"/>
        <v>0.1361891001079425</v>
      </c>
      <c r="Z156" s="87">
        <f t="shared" si="115"/>
        <v>0.12500631803654905</v>
      </c>
      <c r="AA156" s="55">
        <f t="shared" si="116"/>
        <v>0.11299617323671729</v>
      </c>
      <c r="AB156" s="12" t="str">
        <f t="shared" si="117"/>
        <v/>
      </c>
      <c r="AC156" s="12" t="str">
        <f t="shared" si="118"/>
        <v/>
      </c>
      <c r="AD156" s="12" t="str">
        <f t="shared" si="119"/>
        <v/>
      </c>
      <c r="AE156" s="12" t="str">
        <f t="shared" si="120"/>
        <v/>
      </c>
      <c r="AF156" s="12" t="str">
        <f t="shared" si="121"/>
        <v/>
      </c>
      <c r="AG156" s="13" t="str">
        <f t="shared" si="122"/>
        <v/>
      </c>
      <c r="AH156" s="87" t="str">
        <f t="shared" si="123"/>
        <v/>
      </c>
      <c r="AI156" s="87" t="str">
        <f t="shared" si="124"/>
        <v/>
      </c>
      <c r="AJ156" s="87" t="str">
        <f t="shared" si="125"/>
        <v/>
      </c>
      <c r="AK156" s="87" t="str">
        <f t="shared" si="126"/>
        <v/>
      </c>
      <c r="AL156" s="87" t="str">
        <f t="shared" si="127"/>
        <v/>
      </c>
      <c r="AM156" s="55" t="str">
        <f t="shared" si="128"/>
        <v/>
      </c>
    </row>
    <row r="157" spans="1:39" x14ac:dyDescent="0.25">
      <c r="A157" t="s">
        <v>25</v>
      </c>
      <c r="B157" s="45">
        <v>99</v>
      </c>
      <c r="C157" s="49" t="str">
        <f t="shared" si="129"/>
        <v>AIRG_99</v>
      </c>
      <c r="D157" s="1">
        <v>1.51598945</v>
      </c>
      <c r="E157" s="1">
        <v>3.0614444999999999</v>
      </c>
      <c r="F157" s="1">
        <v>6.2479505</v>
      </c>
      <c r="G157" s="1">
        <v>20.175082</v>
      </c>
      <c r="H157" s="1">
        <v>58.721861949999997</v>
      </c>
      <c r="I157" s="18">
        <v>426.30858030000002</v>
      </c>
      <c r="J157" s="87">
        <f t="shared" si="130"/>
        <v>0.51598944999999996</v>
      </c>
      <c r="K157" s="87">
        <f t="shared" si="101"/>
        <v>0.25079252784202199</v>
      </c>
      <c r="L157" s="87">
        <f t="shared" si="102"/>
        <v>0.20108504089564128</v>
      </c>
      <c r="M157" s="87">
        <f t="shared" si="103"/>
        <v>0.16209267958619678</v>
      </c>
      <c r="N157" s="87">
        <f t="shared" si="104"/>
        <v>0.14540742463792444</v>
      </c>
      <c r="O157" s="55">
        <f t="shared" si="105"/>
        <v>0.12874147037303274</v>
      </c>
      <c r="P157" s="12">
        <f t="shared" si="106"/>
        <v>1.5151716318871458</v>
      </c>
      <c r="Q157" s="12">
        <f t="shared" si="107"/>
        <v>3.0531957456460752</v>
      </c>
      <c r="R157" s="12">
        <f t="shared" si="108"/>
        <v>6.2143269101108416</v>
      </c>
      <c r="S157" s="12">
        <f t="shared" si="109"/>
        <v>19.958520304685443</v>
      </c>
      <c r="T157" s="12">
        <f t="shared" si="110"/>
        <v>57.778912735231238</v>
      </c>
      <c r="U157" s="13">
        <f t="shared" si="111"/>
        <v>414.9603992745208</v>
      </c>
      <c r="V157" s="87">
        <f t="shared" si="131"/>
        <v>0.51517163188714576</v>
      </c>
      <c r="W157" s="87">
        <f t="shared" si="112"/>
        <v>0.25011777328835949</v>
      </c>
      <c r="X157" s="87">
        <f t="shared" si="113"/>
        <v>0.20043710162302797</v>
      </c>
      <c r="Y157" s="87">
        <f t="shared" si="114"/>
        <v>0.16146577519568095</v>
      </c>
      <c r="Z157" s="87">
        <f t="shared" si="115"/>
        <v>0.14478952130194389</v>
      </c>
      <c r="AA157" s="55">
        <f t="shared" si="116"/>
        <v>0.12813255767960952</v>
      </c>
      <c r="AB157" s="12" t="str">
        <f t="shared" si="117"/>
        <v/>
      </c>
      <c r="AC157" s="12" t="str">
        <f t="shared" si="118"/>
        <v/>
      </c>
      <c r="AD157" s="12" t="str">
        <f t="shared" si="119"/>
        <v/>
      </c>
      <c r="AE157" s="12" t="str">
        <f t="shared" si="120"/>
        <v/>
      </c>
      <c r="AF157" s="12" t="str">
        <f t="shared" si="121"/>
        <v/>
      </c>
      <c r="AG157" s="13" t="str">
        <f t="shared" si="122"/>
        <v/>
      </c>
      <c r="AH157" s="87" t="str">
        <f t="shared" si="123"/>
        <v/>
      </c>
      <c r="AI157" s="87" t="str">
        <f t="shared" si="124"/>
        <v/>
      </c>
      <c r="AJ157" s="87" t="str">
        <f t="shared" si="125"/>
        <v/>
      </c>
      <c r="AK157" s="87" t="str">
        <f t="shared" si="126"/>
        <v/>
      </c>
      <c r="AL157" s="87" t="str">
        <f t="shared" si="127"/>
        <v/>
      </c>
      <c r="AM157" s="55" t="str">
        <f t="shared" si="128"/>
        <v/>
      </c>
    </row>
    <row r="158" spans="1:39" x14ac:dyDescent="0.25">
      <c r="A158" t="s">
        <v>25</v>
      </c>
      <c r="B158" s="45">
        <v>100</v>
      </c>
      <c r="C158" s="49" t="str">
        <f t="shared" si="129"/>
        <v>AIRG_100</v>
      </c>
      <c r="D158" s="1">
        <v>1.8517636</v>
      </c>
      <c r="E158" s="1">
        <v>5.2757882</v>
      </c>
      <c r="F158" s="1">
        <v>12.238240899999999</v>
      </c>
      <c r="G158" s="1">
        <v>40.385673300000001</v>
      </c>
      <c r="H158" s="1">
        <v>195.02643929999999</v>
      </c>
      <c r="I158" s="18">
        <v>1259.5698196000001</v>
      </c>
      <c r="J158" s="87">
        <f t="shared" si="130"/>
        <v>0.85176359999999995</v>
      </c>
      <c r="K158" s="87">
        <f t="shared" si="101"/>
        <v>0.39462507819515302</v>
      </c>
      <c r="L158" s="87">
        <f t="shared" si="102"/>
        <v>0.2846117786824347</v>
      </c>
      <c r="M158" s="87">
        <f t="shared" si="103"/>
        <v>0.2031267042823155</v>
      </c>
      <c r="N158" s="87">
        <f t="shared" si="104"/>
        <v>0.1921652256790316</v>
      </c>
      <c r="O158" s="55">
        <f t="shared" si="105"/>
        <v>0.15346506325306142</v>
      </c>
      <c r="P158" s="12">
        <f t="shared" si="106"/>
        <v>1.8507646446228343</v>
      </c>
      <c r="Q158" s="12">
        <f t="shared" si="107"/>
        <v>5.2615731192153792</v>
      </c>
      <c r="R158" s="12">
        <f t="shared" si="108"/>
        <v>12.172380328123458</v>
      </c>
      <c r="S158" s="12">
        <f t="shared" si="109"/>
        <v>39.952168748381929</v>
      </c>
      <c r="T158" s="12">
        <f t="shared" si="110"/>
        <v>191.89472614087592</v>
      </c>
      <c r="U158" s="13">
        <f t="shared" si="111"/>
        <v>1226.0405241844769</v>
      </c>
      <c r="V158" s="87">
        <f t="shared" si="131"/>
        <v>0.8507646446228343</v>
      </c>
      <c r="W158" s="87">
        <f t="shared" si="112"/>
        <v>0.39387273150198254</v>
      </c>
      <c r="X158" s="87">
        <f t="shared" si="113"/>
        <v>0.28391877994118886</v>
      </c>
      <c r="Y158" s="87">
        <f t="shared" si="114"/>
        <v>0.20247766361067998</v>
      </c>
      <c r="Z158" s="87">
        <f t="shared" si="115"/>
        <v>0.19152209830431599</v>
      </c>
      <c r="AA158" s="55">
        <f t="shared" si="116"/>
        <v>0.15284281313036252</v>
      </c>
      <c r="AB158" s="12" t="str">
        <f t="shared" si="117"/>
        <v/>
      </c>
      <c r="AC158" s="12" t="str">
        <f t="shared" si="118"/>
        <v/>
      </c>
      <c r="AD158" s="12" t="str">
        <f t="shared" si="119"/>
        <v/>
      </c>
      <c r="AE158" s="12" t="str">
        <f t="shared" si="120"/>
        <v/>
      </c>
      <c r="AF158" s="12" t="str">
        <f t="shared" si="121"/>
        <v/>
      </c>
      <c r="AG158" s="13" t="str">
        <f t="shared" si="122"/>
        <v/>
      </c>
      <c r="AH158" s="87" t="str">
        <f t="shared" si="123"/>
        <v/>
      </c>
      <c r="AI158" s="87" t="str">
        <f t="shared" si="124"/>
        <v/>
      </c>
      <c r="AJ158" s="87" t="str">
        <f t="shared" si="125"/>
        <v/>
      </c>
      <c r="AK158" s="87" t="str">
        <f t="shared" si="126"/>
        <v/>
      </c>
      <c r="AL158" s="87" t="str">
        <f t="shared" si="127"/>
        <v/>
      </c>
      <c r="AM158" s="55" t="str">
        <f t="shared" si="128"/>
        <v/>
      </c>
    </row>
    <row r="159" spans="1:39" x14ac:dyDescent="0.25">
      <c r="A159" s="9" t="s">
        <v>25</v>
      </c>
      <c r="B159" s="46" t="s">
        <v>31</v>
      </c>
      <c r="C159" s="50" t="str">
        <f t="shared" si="129"/>
        <v>AIRG_mean</v>
      </c>
      <c r="D159" s="25">
        <v>1.08775766698</v>
      </c>
      <c r="E159" s="25">
        <v>1.5195599898500001</v>
      </c>
      <c r="F159" s="25">
        <v>2.3300965568400001</v>
      </c>
      <c r="G159" s="25">
        <v>5.4187853705199904</v>
      </c>
      <c r="H159" s="25">
        <v>12.58659973136</v>
      </c>
      <c r="I159" s="26">
        <v>66.903718108709597</v>
      </c>
      <c r="J159" s="57">
        <f t="shared" si="130"/>
        <v>8.7757666979999982E-2</v>
      </c>
      <c r="K159" s="57">
        <f t="shared" si="101"/>
        <v>8.7285434078980595E-2</v>
      </c>
      <c r="L159" s="57">
        <f t="shared" si="102"/>
        <v>8.827184062619553E-2</v>
      </c>
      <c r="M159" s="57">
        <f t="shared" si="103"/>
        <v>8.8165863024768587E-2</v>
      </c>
      <c r="N159" s="57">
        <f t="shared" si="104"/>
        <v>8.8086981157125432E-2</v>
      </c>
      <c r="O159" s="58">
        <f t="shared" si="105"/>
        <v>8.7699690806465558E-2</v>
      </c>
      <c r="P159" s="14">
        <f t="shared" si="106"/>
        <v>1.0871708634752315</v>
      </c>
      <c r="Q159" s="14">
        <f t="shared" si="107"/>
        <v>1.5154656882605626</v>
      </c>
      <c r="R159" s="14">
        <f t="shared" si="108"/>
        <v>2.3175570511205921</v>
      </c>
      <c r="S159" s="14">
        <f t="shared" si="109"/>
        <v>5.3606194931081648</v>
      </c>
      <c r="T159" s="14">
        <f t="shared" si="110"/>
        <v>12.384485494188837</v>
      </c>
      <c r="U159" s="15">
        <f t="shared" si="111"/>
        <v>65.122765204029662</v>
      </c>
      <c r="V159" s="57">
        <f t="shared" si="131"/>
        <v>8.7170863475231508E-2</v>
      </c>
      <c r="W159" s="57">
        <f t="shared" si="112"/>
        <v>8.6698885325734221E-2</v>
      </c>
      <c r="X159" s="57">
        <f t="shared" si="113"/>
        <v>8.7684759744482754E-2</v>
      </c>
      <c r="Y159" s="57">
        <f t="shared" si="114"/>
        <v>8.7578839313903645E-2</v>
      </c>
      <c r="Z159" s="57">
        <f t="shared" si="115"/>
        <v>8.7499999999999911E-2</v>
      </c>
      <c r="AA159" s="58">
        <f t="shared" si="116"/>
        <v>8.711291857761716E-2</v>
      </c>
      <c r="AB159" s="14" t="str">
        <f t="shared" si="117"/>
        <v/>
      </c>
      <c r="AC159" s="14" t="str">
        <f t="shared" si="118"/>
        <v/>
      </c>
      <c r="AD159" s="14" t="str">
        <f t="shared" si="119"/>
        <v/>
      </c>
      <c r="AE159" s="14" t="str">
        <f t="shared" si="120"/>
        <v/>
      </c>
      <c r="AF159" s="14" t="str">
        <f t="shared" si="121"/>
        <v/>
      </c>
      <c r="AG159" s="15" t="str">
        <f t="shared" si="122"/>
        <v/>
      </c>
      <c r="AH159" s="57" t="str">
        <f t="shared" si="123"/>
        <v/>
      </c>
      <c r="AI159" s="57" t="str">
        <f t="shared" si="124"/>
        <v/>
      </c>
      <c r="AJ159" s="57" t="str">
        <f t="shared" si="125"/>
        <v/>
      </c>
      <c r="AK159" s="57" t="str">
        <f t="shared" si="126"/>
        <v/>
      </c>
      <c r="AL159" s="57" t="str">
        <f t="shared" si="127"/>
        <v/>
      </c>
      <c r="AM159" s="58" t="str">
        <f t="shared" si="128"/>
        <v/>
      </c>
    </row>
    <row r="160" spans="1:39" x14ac:dyDescent="0.25">
      <c r="A160" t="s">
        <v>42</v>
      </c>
      <c r="B160" s="45">
        <v>0</v>
      </c>
      <c r="C160" s="49" t="str">
        <f t="shared" si="129"/>
        <v>Average GWF_0</v>
      </c>
      <c r="D160" s="1"/>
      <c r="E160" s="1"/>
      <c r="F160" s="1"/>
      <c r="G160" s="1"/>
      <c r="H160" s="1"/>
      <c r="I160" s="18"/>
      <c r="J160" s="87"/>
      <c r="K160" s="87"/>
      <c r="L160" s="87"/>
      <c r="M160" s="87"/>
      <c r="N160" s="87"/>
      <c r="O160" s="55"/>
      <c r="P160" s="12"/>
      <c r="Q160" s="12"/>
      <c r="R160" s="12"/>
      <c r="S160" s="12"/>
      <c r="T160" s="12"/>
      <c r="U160" s="13"/>
      <c r="V160" s="87"/>
      <c r="W160" s="87"/>
      <c r="X160" s="87"/>
      <c r="Y160" s="87"/>
      <c r="Z160" s="87"/>
      <c r="AA160" s="55"/>
      <c r="AB160" s="12">
        <f>AVERAGE(AB16,AB32,AB48,AB64,AB80,AB96,AB112,AB128,AB144)</f>
        <v>0.45570424126690268</v>
      </c>
      <c r="AC160" s="12">
        <f t="shared" ref="AC160:AG160" si="132">AVERAGE(AC16,AC32,AC48,AC64,AC80,AC96,AC112,AC128,AC144)</f>
        <v>0.2459074741215016</v>
      </c>
      <c r="AD160" s="12">
        <f t="shared" si="132"/>
        <v>0.21862065485865242</v>
      </c>
      <c r="AE160" s="12">
        <f t="shared" si="132"/>
        <v>0.25492232583980118</v>
      </c>
      <c r="AF160" s="12">
        <f t="shared" si="132"/>
        <v>0.29487388952179461</v>
      </c>
      <c r="AG160" s="13">
        <f t="shared" si="132"/>
        <v>0.45625636328532199</v>
      </c>
      <c r="AH160" s="87">
        <f>AB160^(1/AH$15)-1</f>
        <v>-0.54429575873309732</v>
      </c>
      <c r="AI160" s="87">
        <f t="shared" ref="AI160:AI175" si="133">AC160^(1/AI$15)-1</f>
        <v>-0.24463936917408147</v>
      </c>
      <c r="AJ160" s="87">
        <f t="shared" ref="AJ160:AJ175" si="134">AD160^(1/AJ$15)-1</f>
        <v>-0.1410475572805383</v>
      </c>
      <c r="AK160" s="87">
        <f t="shared" ref="AK160:AK175" si="135">AE160^(1/AK$15)-1</f>
        <v>-6.6056952168964678E-2</v>
      </c>
      <c r="AL160" s="87">
        <f t="shared" ref="AL160:AL175" si="136">AF160^(1/AL$15)-1</f>
        <v>-3.9889519133820439E-2</v>
      </c>
      <c r="AM160" s="55">
        <f t="shared" ref="AM160:AM175" si="137">AG160^(1/AM$15)-1</f>
        <v>-1.5571499317263982E-2</v>
      </c>
    </row>
    <row r="161" spans="1:39" x14ac:dyDescent="0.25">
      <c r="A161" t="s">
        <v>42</v>
      </c>
      <c r="B161" s="45">
        <v>1</v>
      </c>
      <c r="C161" s="49" t="str">
        <f t="shared" ref="C161:C207" si="138">A161&amp;"_"&amp;B161</f>
        <v>Average GWF_1</v>
      </c>
      <c r="D161" s="1"/>
      <c r="E161" s="1"/>
      <c r="F161" s="1"/>
      <c r="G161" s="1"/>
      <c r="H161" s="1"/>
      <c r="I161" s="18"/>
      <c r="J161" s="87"/>
      <c r="K161" s="87"/>
      <c r="L161" s="87"/>
      <c r="M161" s="87"/>
      <c r="N161" s="87"/>
      <c r="O161" s="55"/>
      <c r="P161" s="12"/>
      <c r="Q161" s="12"/>
      <c r="R161" s="12"/>
      <c r="S161" s="12"/>
      <c r="T161" s="12"/>
      <c r="U161" s="13"/>
      <c r="V161" s="87"/>
      <c r="W161" s="87"/>
      <c r="X161" s="87"/>
      <c r="Y161" s="87"/>
      <c r="Z161" s="87"/>
      <c r="AA161" s="55"/>
      <c r="AB161" s="12">
        <f t="shared" ref="AB161:AG161" si="139">AVERAGE(AB17,AB33,AB49,AB65,AB81,AB97,AB113,AB129,AB145)</f>
        <v>0.70171872264838009</v>
      </c>
      <c r="AC161" s="12">
        <f t="shared" si="139"/>
        <v>0.5777376745515157</v>
      </c>
      <c r="AD161" s="12">
        <f t="shared" si="139"/>
        <v>0.60128793654552715</v>
      </c>
      <c r="AE161" s="12">
        <f t="shared" si="139"/>
        <v>0.79354541050229144</v>
      </c>
      <c r="AF161" s="12">
        <f t="shared" si="139"/>
        <v>1.1469009504359273</v>
      </c>
      <c r="AG161" s="13">
        <f t="shared" si="139"/>
        <v>2.8178715464766859</v>
      </c>
      <c r="AH161" s="87">
        <f t="shared" ref="AH161:AH175" si="140">AB161^(1/AH$15)-1</f>
        <v>-0.29828127735161991</v>
      </c>
      <c r="AI161" s="87">
        <f t="shared" si="133"/>
        <v>-0.10392133375935264</v>
      </c>
      <c r="AJ161" s="87">
        <f t="shared" si="134"/>
        <v>-4.959601398452762E-2</v>
      </c>
      <c r="AK161" s="87">
        <f t="shared" si="135"/>
        <v>-1.1495639969822058E-2</v>
      </c>
      <c r="AL161" s="87">
        <f t="shared" si="136"/>
        <v>4.5792354364468935E-3</v>
      </c>
      <c r="AM161" s="55">
        <f t="shared" si="137"/>
        <v>2.0935778467064736E-2</v>
      </c>
    </row>
    <row r="162" spans="1:39" x14ac:dyDescent="0.25">
      <c r="A162" t="s">
        <v>42</v>
      </c>
      <c r="B162" s="45">
        <v>5</v>
      </c>
      <c r="C162" s="49" t="str">
        <f t="shared" si="138"/>
        <v>Average GWF_5</v>
      </c>
      <c r="D162" s="1"/>
      <c r="E162" s="1"/>
      <c r="F162" s="1"/>
      <c r="G162" s="1"/>
      <c r="H162" s="1"/>
      <c r="I162" s="18"/>
      <c r="J162" s="87"/>
      <c r="K162" s="87"/>
      <c r="L162" s="87"/>
      <c r="M162" s="87"/>
      <c r="N162" s="87"/>
      <c r="O162" s="55"/>
      <c r="P162" s="12"/>
      <c r="Q162" s="12"/>
      <c r="R162" s="12"/>
      <c r="S162" s="12"/>
      <c r="T162" s="12"/>
      <c r="U162" s="13"/>
      <c r="V162" s="87"/>
      <c r="W162" s="87"/>
      <c r="X162" s="87"/>
      <c r="Y162" s="87"/>
      <c r="Z162" s="87"/>
      <c r="AA162" s="55"/>
      <c r="AB162" s="12">
        <f t="shared" ref="AB162:AG162" si="141">AVERAGE(AB18,AB34,AB50,AB66,AB82,AB98,AB114,AB130,AB146)</f>
        <v>0.82202943406496443</v>
      </c>
      <c r="AC162" s="12">
        <f t="shared" si="141"/>
        <v>0.79556077683043613</v>
      </c>
      <c r="AD162" s="12">
        <f t="shared" si="141"/>
        <v>0.91462219917426713</v>
      </c>
      <c r="AE162" s="12">
        <f t="shared" si="141"/>
        <v>1.3636665751094921</v>
      </c>
      <c r="AF162" s="12">
        <f t="shared" si="141"/>
        <v>2.2037535854164938</v>
      </c>
      <c r="AG162" s="13">
        <f t="shared" si="141"/>
        <v>6.3793156717822388</v>
      </c>
      <c r="AH162" s="87">
        <f t="shared" si="140"/>
        <v>-0.17797056593503557</v>
      </c>
      <c r="AI162" s="87">
        <f t="shared" si="133"/>
        <v>-4.4711229447155665E-2</v>
      </c>
      <c r="AJ162" s="87">
        <f t="shared" si="134"/>
        <v>-8.8847151730883089E-3</v>
      </c>
      <c r="AK162" s="87">
        <f t="shared" si="135"/>
        <v>1.562974056361166E-2</v>
      </c>
      <c r="AL162" s="87">
        <f t="shared" si="136"/>
        <v>2.6688666047701926E-2</v>
      </c>
      <c r="AM162" s="55">
        <f t="shared" si="137"/>
        <v>3.7756546823788151E-2</v>
      </c>
    </row>
    <row r="163" spans="1:39" x14ac:dyDescent="0.25">
      <c r="A163" t="s">
        <v>42</v>
      </c>
      <c r="B163" s="45">
        <v>10</v>
      </c>
      <c r="C163" s="49" t="str">
        <f t="shared" si="138"/>
        <v>Average GWF_10</v>
      </c>
      <c r="D163" s="1"/>
      <c r="E163" s="1"/>
      <c r="F163" s="1"/>
      <c r="G163" s="1"/>
      <c r="H163" s="1"/>
      <c r="I163" s="18"/>
      <c r="J163" s="87"/>
      <c r="K163" s="87"/>
      <c r="L163" s="87"/>
      <c r="M163" s="87"/>
      <c r="N163" s="87"/>
      <c r="O163" s="55"/>
      <c r="P163" s="12"/>
      <c r="Q163" s="12"/>
      <c r="R163" s="12"/>
      <c r="S163" s="12"/>
      <c r="T163" s="12"/>
      <c r="U163" s="13"/>
      <c r="V163" s="87"/>
      <c r="W163" s="87"/>
      <c r="X163" s="87"/>
      <c r="Y163" s="87"/>
      <c r="Z163" s="87"/>
      <c r="AA163" s="55"/>
      <c r="AB163" s="12">
        <f t="shared" ref="AB163:AG163" si="142">AVERAGE(AB19,AB35,AB51,AB67,AB83,AB99,AB115,AB131,AB147)</f>
        <v>0.88346277231223014</v>
      </c>
      <c r="AC163" s="12">
        <f t="shared" si="142"/>
        <v>0.92768247859561903</v>
      </c>
      <c r="AD163" s="12">
        <f t="shared" si="142"/>
        <v>1.1195822817520269</v>
      </c>
      <c r="AE163" s="12">
        <f t="shared" si="142"/>
        <v>1.8086536791139196</v>
      </c>
      <c r="AF163" s="12">
        <f t="shared" si="142"/>
        <v>3.0823736614987038</v>
      </c>
      <c r="AG163" s="13">
        <f t="shared" si="142"/>
        <v>9.7847524657128808</v>
      </c>
      <c r="AH163" s="87">
        <f t="shared" si="140"/>
        <v>-0.11653722768776986</v>
      </c>
      <c r="AI163" s="87">
        <f t="shared" si="133"/>
        <v>-1.490101678583311E-2</v>
      </c>
      <c r="AJ163" s="87">
        <f t="shared" si="134"/>
        <v>1.1359601079158343E-2</v>
      </c>
      <c r="AK163" s="87">
        <f t="shared" si="135"/>
        <v>3.0072447596678042E-2</v>
      </c>
      <c r="AL163" s="87">
        <f t="shared" si="136"/>
        <v>3.8236221255168568E-2</v>
      </c>
      <c r="AM163" s="55">
        <f t="shared" si="137"/>
        <v>4.6672941255458067E-2</v>
      </c>
    </row>
    <row r="164" spans="1:39" x14ac:dyDescent="0.25">
      <c r="A164" t="s">
        <v>42</v>
      </c>
      <c r="B164" s="45">
        <v>15</v>
      </c>
      <c r="C164" s="49" t="str">
        <f t="shared" si="138"/>
        <v>Average GWF_15</v>
      </c>
      <c r="D164" s="1"/>
      <c r="E164" s="1"/>
      <c r="F164" s="1"/>
      <c r="G164" s="1"/>
      <c r="H164" s="1"/>
      <c r="I164" s="18"/>
      <c r="J164" s="87"/>
      <c r="K164" s="87"/>
      <c r="L164" s="87"/>
      <c r="M164" s="87"/>
      <c r="N164" s="87"/>
      <c r="O164" s="55"/>
      <c r="P164" s="12"/>
      <c r="Q164" s="12"/>
      <c r="R164" s="12"/>
      <c r="S164" s="12"/>
      <c r="T164" s="12"/>
      <c r="U164" s="13"/>
      <c r="V164" s="87"/>
      <c r="W164" s="87"/>
      <c r="X164" s="87"/>
      <c r="Y164" s="87"/>
      <c r="Z164" s="87"/>
      <c r="AA164" s="55"/>
      <c r="AB164" s="12">
        <f t="shared" ref="AB164:AG164" si="143">AVERAGE(AB20,AB36,AB52,AB68,AB84,AB100,AB116,AB132,AB148)</f>
        <v>0.92401768222842007</v>
      </c>
      <c r="AC164" s="12">
        <f t="shared" si="143"/>
        <v>1.0225587877963069</v>
      </c>
      <c r="AD164" s="12">
        <f t="shared" si="143"/>
        <v>1.2754585087735033</v>
      </c>
      <c r="AE164" s="12">
        <f t="shared" si="143"/>
        <v>2.1764492437499179</v>
      </c>
      <c r="AF164" s="12">
        <f t="shared" si="143"/>
        <v>3.8381254488585919</v>
      </c>
      <c r="AG164" s="13">
        <f t="shared" si="143"/>
        <v>12.941537224721165</v>
      </c>
      <c r="AH164" s="87">
        <f t="shared" si="140"/>
        <v>-7.5982317771579932E-2</v>
      </c>
      <c r="AI164" s="87">
        <f t="shared" si="133"/>
        <v>4.4715881384320699E-3</v>
      </c>
      <c r="AJ164" s="87">
        <f t="shared" si="134"/>
        <v>2.4628976452157669E-2</v>
      </c>
      <c r="AK164" s="87">
        <f t="shared" si="135"/>
        <v>3.9650644615162767E-2</v>
      </c>
      <c r="AL164" s="87">
        <f t="shared" si="136"/>
        <v>4.585298156624984E-2</v>
      </c>
      <c r="AM164" s="55">
        <f t="shared" si="137"/>
        <v>5.2542684995531719E-2</v>
      </c>
    </row>
    <row r="165" spans="1:39" x14ac:dyDescent="0.25">
      <c r="A165" t="s">
        <v>42</v>
      </c>
      <c r="B165" s="45">
        <v>25</v>
      </c>
      <c r="C165" s="49" t="str">
        <f t="shared" si="138"/>
        <v>Average GWF_25</v>
      </c>
      <c r="D165" s="1"/>
      <c r="E165" s="1"/>
      <c r="F165" s="1"/>
      <c r="G165" s="1"/>
      <c r="H165" s="1"/>
      <c r="I165" s="18"/>
      <c r="J165" s="87"/>
      <c r="K165" s="87"/>
      <c r="L165" s="87"/>
      <c r="M165" s="87"/>
      <c r="N165" s="87"/>
      <c r="O165" s="55"/>
      <c r="P165" s="12"/>
      <c r="Q165" s="12"/>
      <c r="R165" s="12"/>
      <c r="S165" s="12"/>
      <c r="T165" s="12"/>
      <c r="U165" s="13"/>
      <c r="V165" s="87"/>
      <c r="W165" s="87"/>
      <c r="X165" s="87"/>
      <c r="Y165" s="87"/>
      <c r="Z165" s="87"/>
      <c r="AA165" s="55"/>
      <c r="AB165" s="12">
        <f t="shared" ref="AB165:AG165" si="144">AVERAGE(AB21,AB37,AB53,AB69,AB85,AB101,AB117,AB133,AB149)</f>
        <v>0.9852216811900304</v>
      </c>
      <c r="AC165" s="12">
        <f t="shared" si="144"/>
        <v>1.1750144773004949</v>
      </c>
      <c r="AD165" s="12">
        <f t="shared" si="144"/>
        <v>1.5425198164091456</v>
      </c>
      <c r="AE165" s="12">
        <f t="shared" si="144"/>
        <v>2.8136152337894473</v>
      </c>
      <c r="AF165" s="12">
        <f t="shared" si="144"/>
        <v>5.2607832301340789</v>
      </c>
      <c r="AG165" s="13">
        <f t="shared" si="144"/>
        <v>19.228372138049551</v>
      </c>
      <c r="AH165" s="87">
        <f t="shared" si="140"/>
        <v>-1.4778318809969604E-2</v>
      </c>
      <c r="AI165" s="87">
        <f t="shared" si="133"/>
        <v>3.2781960420799949E-2</v>
      </c>
      <c r="AJ165" s="87">
        <f t="shared" si="134"/>
        <v>4.4294703180131734E-2</v>
      </c>
      <c r="AK165" s="87">
        <f t="shared" si="135"/>
        <v>5.3084535783163966E-2</v>
      </c>
      <c r="AL165" s="87">
        <f t="shared" si="136"/>
        <v>5.690271509986311E-2</v>
      </c>
      <c r="AM165" s="55">
        <f t="shared" si="137"/>
        <v>6.0910750783403023E-2</v>
      </c>
    </row>
    <row r="166" spans="1:39" x14ac:dyDescent="0.25">
      <c r="A166" t="s">
        <v>42</v>
      </c>
      <c r="B166" s="45">
        <v>30</v>
      </c>
      <c r="C166" s="49" t="str">
        <f t="shared" si="138"/>
        <v>Average GWF_30</v>
      </c>
      <c r="D166" s="1"/>
      <c r="E166" s="1"/>
      <c r="F166" s="1"/>
      <c r="G166" s="1"/>
      <c r="H166" s="1"/>
      <c r="I166" s="18"/>
      <c r="J166" s="87"/>
      <c r="K166" s="87"/>
      <c r="L166" s="87"/>
      <c r="M166" s="87"/>
      <c r="N166" s="87"/>
      <c r="O166" s="55"/>
      <c r="P166" s="12"/>
      <c r="Q166" s="12"/>
      <c r="R166" s="12"/>
      <c r="S166" s="12"/>
      <c r="T166" s="12"/>
      <c r="U166" s="13"/>
      <c r="V166" s="87"/>
      <c r="W166" s="87"/>
      <c r="X166" s="87"/>
      <c r="Y166" s="87"/>
      <c r="Z166" s="87"/>
      <c r="AA166" s="55"/>
      <c r="AB166" s="12">
        <f t="shared" ref="AB166:AG166" si="145">AVERAGE(AB22,AB38,AB54,AB70,AB86,AB102,AB118,AB134,AB150)</f>
        <v>1.0111386507912659</v>
      </c>
      <c r="AC166" s="12">
        <f t="shared" si="145"/>
        <v>1.2410658772617782</v>
      </c>
      <c r="AD166" s="12">
        <f t="shared" si="145"/>
        <v>1.6645788091369795</v>
      </c>
      <c r="AE166" s="12">
        <f t="shared" si="145"/>
        <v>3.1238070270404212</v>
      </c>
      <c r="AF166" s="12">
        <f t="shared" si="145"/>
        <v>6.0098181084838398</v>
      </c>
      <c r="AG166" s="13">
        <f t="shared" si="145"/>
        <v>22.785030574259235</v>
      </c>
      <c r="AH166" s="87">
        <f t="shared" si="140"/>
        <v>1.1138650791265858E-2</v>
      </c>
      <c r="AI166" s="87">
        <f t="shared" si="133"/>
        <v>4.4140561412116641E-2</v>
      </c>
      <c r="AJ166" s="87">
        <f t="shared" si="134"/>
        <v>5.2277867869705341E-2</v>
      </c>
      <c r="AK166" s="87">
        <f t="shared" si="135"/>
        <v>5.8605655591996264E-2</v>
      </c>
      <c r="AL166" s="87">
        <f t="shared" si="136"/>
        <v>6.1602772980741793E-2</v>
      </c>
      <c r="AM166" s="55">
        <f t="shared" si="137"/>
        <v>6.4517958245275953E-2</v>
      </c>
    </row>
    <row r="167" spans="1:39" x14ac:dyDescent="0.25">
      <c r="A167" t="s">
        <v>42</v>
      </c>
      <c r="B167" s="45">
        <v>50</v>
      </c>
      <c r="C167" s="49" t="str">
        <f t="shared" si="138"/>
        <v>Average GWF_50</v>
      </c>
      <c r="D167" s="1"/>
      <c r="E167" s="1"/>
      <c r="F167" s="1"/>
      <c r="G167" s="1"/>
      <c r="H167" s="1"/>
      <c r="I167" s="18"/>
      <c r="J167" s="87"/>
      <c r="K167" s="87"/>
      <c r="L167" s="87"/>
      <c r="M167" s="87"/>
      <c r="N167" s="87"/>
      <c r="O167" s="55"/>
      <c r="P167" s="12"/>
      <c r="Q167" s="12"/>
      <c r="R167" s="12"/>
      <c r="S167" s="12"/>
      <c r="T167" s="12"/>
      <c r="U167" s="13"/>
      <c r="V167" s="87"/>
      <c r="W167" s="87"/>
      <c r="X167" s="87"/>
      <c r="Y167" s="87"/>
      <c r="Z167" s="87"/>
      <c r="AA167" s="55"/>
      <c r="AB167" s="12">
        <f t="shared" ref="AB167:AG167" si="146">AVERAGE(AB23,AB39,AB55,AB71,AB87,AB103,AB119,AB135,AB151)</f>
        <v>1.0930674117639465</v>
      </c>
      <c r="AC167" s="12">
        <f t="shared" si="146"/>
        <v>1.4786992276815745</v>
      </c>
      <c r="AD167" s="12">
        <f t="shared" si="146"/>
        <v>2.1463232916194532</v>
      </c>
      <c r="AE167" s="12">
        <f t="shared" si="146"/>
        <v>4.4718206657442305</v>
      </c>
      <c r="AF167" s="12">
        <f t="shared" si="146"/>
        <v>9.2285161693215336</v>
      </c>
      <c r="AG167" s="13">
        <f t="shared" si="146"/>
        <v>39.984717541156236</v>
      </c>
      <c r="AH167" s="87">
        <f t="shared" si="140"/>
        <v>9.3067411763946506E-2</v>
      </c>
      <c r="AI167" s="87">
        <f t="shared" si="133"/>
        <v>8.1374114031904865E-2</v>
      </c>
      <c r="AJ167" s="87">
        <f t="shared" si="134"/>
        <v>7.9367938983417652E-2</v>
      </c>
      <c r="AK167" s="87">
        <f t="shared" si="135"/>
        <v>7.7765354844281598E-2</v>
      </c>
      <c r="AL167" s="87">
        <f t="shared" si="136"/>
        <v>7.6889301887670625E-2</v>
      </c>
      <c r="AM167" s="55">
        <f t="shared" si="137"/>
        <v>7.6559110698964483E-2</v>
      </c>
    </row>
    <row r="168" spans="1:39" x14ac:dyDescent="0.25">
      <c r="A168" t="s">
        <v>42</v>
      </c>
      <c r="B168" s="45">
        <v>70</v>
      </c>
      <c r="C168" s="49" t="str">
        <f t="shared" si="138"/>
        <v>Average GWF_70</v>
      </c>
      <c r="D168" s="1"/>
      <c r="E168" s="1"/>
      <c r="F168" s="1"/>
      <c r="G168" s="1"/>
      <c r="H168" s="1"/>
      <c r="I168" s="18"/>
      <c r="J168" s="87"/>
      <c r="K168" s="87"/>
      <c r="L168" s="87"/>
      <c r="M168" s="87"/>
      <c r="N168" s="87"/>
      <c r="O168" s="55"/>
      <c r="P168" s="12"/>
      <c r="Q168" s="12"/>
      <c r="R168" s="12"/>
      <c r="S168" s="12"/>
      <c r="T168" s="12"/>
      <c r="U168" s="13"/>
      <c r="V168" s="87"/>
      <c r="W168" s="87"/>
      <c r="X168" s="87"/>
      <c r="Y168" s="87"/>
      <c r="Z168" s="87"/>
      <c r="AA168" s="55"/>
      <c r="AB168" s="12">
        <f t="shared" ref="AB168:AG168" si="147">AVERAGE(AB24,AB40,AB56,AB72,AB88,AB104,AB120,AB136,AB152)</f>
        <v>1.1715512368093219</v>
      </c>
      <c r="AC168" s="12">
        <f t="shared" si="147"/>
        <v>1.7364472494619316</v>
      </c>
      <c r="AD168" s="12">
        <f t="shared" si="147"/>
        <v>2.708784353420441</v>
      </c>
      <c r="AE168" s="12">
        <f t="shared" si="147"/>
        <v>6.3016077497434093</v>
      </c>
      <c r="AF168" s="12">
        <f t="shared" si="147"/>
        <v>14.118370193573037</v>
      </c>
      <c r="AG168" s="13">
        <f t="shared" si="147"/>
        <v>68.892180177996153</v>
      </c>
      <c r="AH168" s="87">
        <f t="shared" si="140"/>
        <v>0.17155123680932194</v>
      </c>
      <c r="AI168" s="87">
        <f t="shared" si="133"/>
        <v>0.11668920779147141</v>
      </c>
      <c r="AJ168" s="87">
        <f t="shared" si="134"/>
        <v>0.10478417109661753</v>
      </c>
      <c r="AK168" s="87">
        <f t="shared" si="135"/>
        <v>9.6408940645713592E-2</v>
      </c>
      <c r="AL168" s="87">
        <f t="shared" si="136"/>
        <v>9.2260308505227151E-2</v>
      </c>
      <c r="AM168" s="55">
        <f t="shared" si="137"/>
        <v>8.8337011325584136E-2</v>
      </c>
    </row>
    <row r="169" spans="1:39" x14ac:dyDescent="0.25">
      <c r="A169" t="s">
        <v>42</v>
      </c>
      <c r="B169" s="45">
        <v>75</v>
      </c>
      <c r="C169" s="49" t="str">
        <f t="shared" si="138"/>
        <v>Average GWF_75</v>
      </c>
      <c r="D169" s="1"/>
      <c r="E169" s="1"/>
      <c r="F169" s="1"/>
      <c r="G169" s="1"/>
      <c r="H169" s="1"/>
      <c r="I169" s="18"/>
      <c r="J169" s="87"/>
      <c r="K169" s="87"/>
      <c r="L169" s="87"/>
      <c r="M169" s="87"/>
      <c r="N169" s="87"/>
      <c r="O169" s="55"/>
      <c r="P169" s="12"/>
      <c r="Q169" s="12"/>
      <c r="R169" s="12"/>
      <c r="S169" s="12"/>
      <c r="T169" s="12"/>
      <c r="U169" s="13"/>
      <c r="V169" s="87"/>
      <c r="W169" s="87"/>
      <c r="X169" s="87"/>
      <c r="Y169" s="87"/>
      <c r="Z169" s="87"/>
      <c r="AA169" s="55"/>
      <c r="AB169" s="12">
        <f t="shared" ref="AB169:AG169" si="148">AVERAGE(AB25,AB41,AB57,AB73,AB89,AB105,AB121,AB137,AB153)</f>
        <v>1.1942317477919526</v>
      </c>
      <c r="AC169" s="12">
        <f t="shared" si="148"/>
        <v>1.8170430585900339</v>
      </c>
      <c r="AD169" s="12">
        <f t="shared" si="148"/>
        <v>2.8861345242065912</v>
      </c>
      <c r="AE169" s="12">
        <f t="shared" si="148"/>
        <v>6.9271430805957728</v>
      </c>
      <c r="AF169" s="12">
        <f t="shared" si="148"/>
        <v>15.883683985010666</v>
      </c>
      <c r="AG169" s="13">
        <f t="shared" si="148"/>
        <v>80.218054934407675</v>
      </c>
      <c r="AH169" s="87">
        <f t="shared" si="140"/>
        <v>0.19423174779195262</v>
      </c>
      <c r="AI169" s="87">
        <f t="shared" si="133"/>
        <v>0.12686799353763911</v>
      </c>
      <c r="AJ169" s="87">
        <f t="shared" si="134"/>
        <v>0.11181276760396441</v>
      </c>
      <c r="AK169" s="87">
        <f t="shared" si="135"/>
        <v>0.10160958978223023</v>
      </c>
      <c r="AL169" s="87">
        <f t="shared" si="136"/>
        <v>9.6558253169050534E-2</v>
      </c>
      <c r="AM169" s="55">
        <f t="shared" si="137"/>
        <v>9.1655086163271671E-2</v>
      </c>
    </row>
    <row r="170" spans="1:39" x14ac:dyDescent="0.25">
      <c r="A170" t="s">
        <v>42</v>
      </c>
      <c r="B170" s="45">
        <v>85</v>
      </c>
      <c r="C170" s="49" t="str">
        <f t="shared" si="138"/>
        <v>Average GWF_85</v>
      </c>
      <c r="D170" s="1"/>
      <c r="E170" s="1"/>
      <c r="F170" s="1"/>
      <c r="G170" s="1"/>
      <c r="H170" s="1"/>
      <c r="I170" s="18"/>
      <c r="J170" s="87"/>
      <c r="K170" s="87"/>
      <c r="L170" s="87"/>
      <c r="M170" s="87"/>
      <c r="N170" s="87"/>
      <c r="O170" s="55"/>
      <c r="P170" s="12"/>
      <c r="Q170" s="12"/>
      <c r="R170" s="12"/>
      <c r="S170" s="12"/>
      <c r="T170" s="12"/>
      <c r="U170" s="13"/>
      <c r="V170" s="87"/>
      <c r="W170" s="87"/>
      <c r="X170" s="87"/>
      <c r="Y170" s="87"/>
      <c r="Z170" s="87"/>
      <c r="AA170" s="55"/>
      <c r="AB170" s="12">
        <f t="shared" ref="AB170:AG170" si="149">AVERAGE(AB26,AB42,AB58,AB74,AB90,AB106,AB122,AB138,AB154)</f>
        <v>1.2479387141037597</v>
      </c>
      <c r="AC170" s="12">
        <f t="shared" si="149"/>
        <v>2.0154188523626946</v>
      </c>
      <c r="AD170" s="12">
        <f t="shared" si="149"/>
        <v>3.3607998165844046</v>
      </c>
      <c r="AE170" s="12">
        <f t="shared" si="149"/>
        <v>8.6858486282988228</v>
      </c>
      <c r="AF170" s="12">
        <f t="shared" si="149"/>
        <v>21.056826798498989</v>
      </c>
      <c r="AG170" s="13">
        <f t="shared" si="149"/>
        <v>115.31185129663541</v>
      </c>
      <c r="AH170" s="87">
        <f t="shared" si="140"/>
        <v>0.24793871410375967</v>
      </c>
      <c r="AI170" s="87">
        <f t="shared" si="133"/>
        <v>0.15046407930653904</v>
      </c>
      <c r="AJ170" s="87">
        <f t="shared" si="134"/>
        <v>0.12887086498470901</v>
      </c>
      <c r="AK170" s="87">
        <f t="shared" si="135"/>
        <v>0.11414217088733936</v>
      </c>
      <c r="AL170" s="87">
        <f t="shared" si="136"/>
        <v>0.10691200471788198</v>
      </c>
      <c r="AM170" s="55">
        <f t="shared" si="137"/>
        <v>9.9606957040772048E-2</v>
      </c>
    </row>
    <row r="171" spans="1:39" x14ac:dyDescent="0.25">
      <c r="A171" t="s">
        <v>42</v>
      </c>
      <c r="B171" s="45">
        <v>90</v>
      </c>
      <c r="C171" s="49" t="str">
        <f t="shared" si="138"/>
        <v>Average GWF_90</v>
      </c>
      <c r="D171" s="1"/>
      <c r="E171" s="1"/>
      <c r="F171" s="1"/>
      <c r="G171" s="1"/>
      <c r="H171" s="1"/>
      <c r="I171" s="18"/>
      <c r="J171" s="87"/>
      <c r="K171" s="87"/>
      <c r="L171" s="87"/>
      <c r="M171" s="87"/>
      <c r="N171" s="87"/>
      <c r="O171" s="55"/>
      <c r="P171" s="12"/>
      <c r="Q171" s="12"/>
      <c r="R171" s="12"/>
      <c r="S171" s="12"/>
      <c r="T171" s="12"/>
      <c r="U171" s="13"/>
      <c r="V171" s="87"/>
      <c r="W171" s="87"/>
      <c r="X171" s="87"/>
      <c r="Y171" s="87"/>
      <c r="Z171" s="87"/>
      <c r="AA171" s="55"/>
      <c r="AB171" s="12">
        <f t="shared" ref="AB171:AG171" si="150">AVERAGE(AB27,AB43,AB59,AB75,AB91,AB107,AB123,AB139,AB155)</f>
        <v>1.2842834159802279</v>
      </c>
      <c r="AC171" s="12">
        <f t="shared" si="150"/>
        <v>2.1535825670675228</v>
      </c>
      <c r="AD171" s="12">
        <f t="shared" si="150"/>
        <v>3.7085290073934312</v>
      </c>
      <c r="AE171" s="12">
        <f t="shared" si="150"/>
        <v>10.086259651803742</v>
      </c>
      <c r="AF171" s="12">
        <f t="shared" si="150"/>
        <v>25.203464792400858</v>
      </c>
      <c r="AG171" s="13">
        <f t="shared" si="150"/>
        <v>147.919212748132</v>
      </c>
      <c r="AH171" s="87">
        <f t="shared" si="140"/>
        <v>0.28428341598022788</v>
      </c>
      <c r="AI171" s="87">
        <f t="shared" si="133"/>
        <v>0.1658221579888135</v>
      </c>
      <c r="AJ171" s="87">
        <f t="shared" si="134"/>
        <v>0.14004020622520219</v>
      </c>
      <c r="AK171" s="87">
        <f t="shared" si="135"/>
        <v>0.12250040715448374</v>
      </c>
      <c r="AL171" s="87">
        <f t="shared" si="136"/>
        <v>0.11356440838669091</v>
      </c>
      <c r="AM171" s="55">
        <f t="shared" si="137"/>
        <v>0.1050972335909075</v>
      </c>
    </row>
    <row r="172" spans="1:39" x14ac:dyDescent="0.25">
      <c r="A172" t="s">
        <v>42</v>
      </c>
      <c r="B172" s="45">
        <v>95</v>
      </c>
      <c r="C172" s="49" t="str">
        <f t="shared" si="138"/>
        <v>Average GWF_95</v>
      </c>
      <c r="D172" s="1"/>
      <c r="E172" s="1"/>
      <c r="F172" s="1"/>
      <c r="G172" s="1"/>
      <c r="H172" s="1"/>
      <c r="I172" s="18"/>
      <c r="J172" s="87"/>
      <c r="K172" s="87"/>
      <c r="L172" s="87"/>
      <c r="M172" s="87"/>
      <c r="N172" s="87"/>
      <c r="O172" s="55"/>
      <c r="P172" s="12"/>
      <c r="Q172" s="12"/>
      <c r="R172" s="12"/>
      <c r="S172" s="12"/>
      <c r="T172" s="12"/>
      <c r="U172" s="13"/>
      <c r="V172" s="87"/>
      <c r="W172" s="87"/>
      <c r="X172" s="87"/>
      <c r="Y172" s="87"/>
      <c r="Z172" s="87"/>
      <c r="AA172" s="55"/>
      <c r="AB172" s="12">
        <f t="shared" ref="AB172:AG172" si="151">AVERAGE(AB28,AB44,AB60,AB76,AB92,AB108,AB124,AB140,AB156)</f>
        <v>1.342046379349604</v>
      </c>
      <c r="AC172" s="12">
        <f t="shared" si="151"/>
        <v>2.3712841616969671</v>
      </c>
      <c r="AD172" s="12">
        <f t="shared" si="151"/>
        <v>4.3046744529656884</v>
      </c>
      <c r="AE172" s="12">
        <f t="shared" si="151"/>
        <v>12.325060742732813</v>
      </c>
      <c r="AF172" s="12">
        <f t="shared" si="151"/>
        <v>33.187908147307262</v>
      </c>
      <c r="AG172" s="13">
        <f t="shared" si="151"/>
        <v>210.72186349371393</v>
      </c>
      <c r="AH172" s="87">
        <f t="shared" si="140"/>
        <v>0.34204637934960402</v>
      </c>
      <c r="AI172" s="87">
        <f t="shared" si="133"/>
        <v>0.18849325164305575</v>
      </c>
      <c r="AJ172" s="87">
        <f t="shared" si="134"/>
        <v>0.15716164791934117</v>
      </c>
      <c r="AK172" s="87">
        <f t="shared" si="135"/>
        <v>0.13380783402790053</v>
      </c>
      <c r="AL172" s="87">
        <f t="shared" si="136"/>
        <v>0.12382665708709095</v>
      </c>
      <c r="AM172" s="55">
        <f t="shared" si="137"/>
        <v>0.11294625378746614</v>
      </c>
    </row>
    <row r="173" spans="1:39" x14ac:dyDescent="0.25">
      <c r="A173" t="s">
        <v>42</v>
      </c>
      <c r="B173" s="45">
        <v>99</v>
      </c>
      <c r="C173" s="49" t="str">
        <f t="shared" si="138"/>
        <v>Average GWF_99</v>
      </c>
      <c r="D173" s="1"/>
      <c r="E173" s="1"/>
      <c r="F173" s="1"/>
      <c r="G173" s="1"/>
      <c r="H173" s="1"/>
      <c r="I173" s="18"/>
      <c r="J173" s="87"/>
      <c r="K173" s="87"/>
      <c r="L173" s="87"/>
      <c r="M173" s="87"/>
      <c r="N173" s="87"/>
      <c r="O173" s="55"/>
      <c r="P173" s="12"/>
      <c r="Q173" s="12"/>
      <c r="R173" s="12"/>
      <c r="S173" s="12"/>
      <c r="T173" s="12"/>
      <c r="U173" s="13"/>
      <c r="V173" s="87"/>
      <c r="W173" s="87"/>
      <c r="X173" s="87"/>
      <c r="Y173" s="87"/>
      <c r="Z173" s="87"/>
      <c r="AA173" s="55"/>
      <c r="AB173" s="12">
        <f t="shared" ref="AB173:AG173" si="152">AVERAGE(AB29,AB45,AB61,AB77,AB93,AB109,AB125,AB141,AB157)</f>
        <v>1.4533329434855891</v>
      </c>
      <c r="AC173" s="12">
        <f t="shared" si="152"/>
        <v>2.8246572689723117</v>
      </c>
      <c r="AD173" s="12">
        <f t="shared" si="152"/>
        <v>5.6427513179508564</v>
      </c>
      <c r="AE173" s="12">
        <f t="shared" si="152"/>
        <v>18.183137049385877</v>
      </c>
      <c r="AF173" s="12">
        <f t="shared" si="152"/>
        <v>53.738569926077574</v>
      </c>
      <c r="AG173" s="13">
        <f t="shared" si="152"/>
        <v>397.22739805152884</v>
      </c>
      <c r="AH173" s="87">
        <f t="shared" si="140"/>
        <v>0.45333294348558906</v>
      </c>
      <c r="AI173" s="87">
        <f t="shared" si="133"/>
        <v>0.23081605323017662</v>
      </c>
      <c r="AJ173" s="87">
        <f t="shared" si="134"/>
        <v>0.18891030424944555</v>
      </c>
      <c r="AK173" s="87">
        <f t="shared" si="135"/>
        <v>0.15606816114686883</v>
      </c>
      <c r="AL173" s="87">
        <f t="shared" si="136"/>
        <v>0.14202655770309547</v>
      </c>
      <c r="AM173" s="55">
        <f t="shared" si="137"/>
        <v>0.12714758253335012</v>
      </c>
    </row>
    <row r="174" spans="1:39" x14ac:dyDescent="0.25">
      <c r="A174" t="s">
        <v>42</v>
      </c>
      <c r="B174" s="45">
        <v>100</v>
      </c>
      <c r="C174" s="49" t="str">
        <f t="shared" si="138"/>
        <v>Average GWF_100</v>
      </c>
      <c r="D174" s="1"/>
      <c r="E174" s="1"/>
      <c r="F174" s="1"/>
      <c r="G174" s="1"/>
      <c r="H174" s="1"/>
      <c r="I174" s="18"/>
      <c r="J174" s="87"/>
      <c r="K174" s="87"/>
      <c r="L174" s="87"/>
      <c r="M174" s="87"/>
      <c r="N174" s="87"/>
      <c r="O174" s="55"/>
      <c r="P174" s="12"/>
      <c r="Q174" s="12"/>
      <c r="R174" s="12"/>
      <c r="S174" s="12"/>
      <c r="T174" s="12"/>
      <c r="U174" s="13"/>
      <c r="V174" s="87"/>
      <c r="W174" s="87"/>
      <c r="X174" s="87"/>
      <c r="Y174" s="87"/>
      <c r="Z174" s="87"/>
      <c r="AA174" s="55"/>
      <c r="AB174" s="12">
        <f t="shared" ref="AB174:AG174" si="153">AVERAGE(AB30,AB46,AB62,AB78,AB94,AB110,AB126,AB142,AB158)</f>
        <v>1.75824001376173</v>
      </c>
      <c r="AC174" s="12">
        <f t="shared" si="153"/>
        <v>4.204024687895517</v>
      </c>
      <c r="AD174" s="12">
        <f t="shared" si="153"/>
        <v>8.9833826739070251</v>
      </c>
      <c r="AE174" s="12">
        <f t="shared" si="153"/>
        <v>42.032680015026031</v>
      </c>
      <c r="AF174" s="12">
        <f t="shared" si="153"/>
        <v>140.72276791904824</v>
      </c>
      <c r="AG174" s="13">
        <f t="shared" si="153"/>
        <v>1676.9429626276742</v>
      </c>
      <c r="AH174" s="87">
        <f t="shared" si="140"/>
        <v>0.75824001376173</v>
      </c>
      <c r="AI174" s="87">
        <f t="shared" si="133"/>
        <v>0.33270200636996994</v>
      </c>
      <c r="AJ174" s="87">
        <f t="shared" si="134"/>
        <v>0.24550074031645441</v>
      </c>
      <c r="AK174" s="87">
        <f t="shared" si="135"/>
        <v>0.2055336965188177</v>
      </c>
      <c r="AL174" s="87">
        <f t="shared" si="136"/>
        <v>0.17926699997279583</v>
      </c>
      <c r="AM174" s="55">
        <f t="shared" si="137"/>
        <v>0.16008648107921797</v>
      </c>
    </row>
    <row r="175" spans="1:39" x14ac:dyDescent="0.25">
      <c r="A175" s="9" t="s">
        <v>42</v>
      </c>
      <c r="B175" s="46" t="s">
        <v>31</v>
      </c>
      <c r="C175" s="50" t="str">
        <f t="shared" si="138"/>
        <v>Average GWF_mean</v>
      </c>
      <c r="D175" s="25"/>
      <c r="E175" s="25"/>
      <c r="F175" s="25"/>
      <c r="G175" s="25"/>
      <c r="H175" s="25"/>
      <c r="I175" s="26"/>
      <c r="J175" s="57"/>
      <c r="K175" s="57"/>
      <c r="L175" s="57"/>
      <c r="M175" s="57"/>
      <c r="N175" s="57"/>
      <c r="O175" s="58"/>
      <c r="P175" s="14"/>
      <c r="Q175" s="14"/>
      <c r="R175" s="14"/>
      <c r="S175" s="14"/>
      <c r="T175" s="14"/>
      <c r="U175" s="15"/>
      <c r="V175" s="57"/>
      <c r="W175" s="57"/>
      <c r="X175" s="57"/>
      <c r="Y175" s="57"/>
      <c r="Z175" s="57"/>
      <c r="AA175" s="58"/>
      <c r="AB175" s="14">
        <f t="shared" ref="AB175:AG175" si="154">AVERAGE(AB31,AB47,AB63,AB79,AB95,AB111,AB127,AB143,AB159)</f>
        <v>1.0885961286863413</v>
      </c>
      <c r="AC175" s="14">
        <f t="shared" si="154"/>
        <v>1.5180552261975551</v>
      </c>
      <c r="AD175" s="14">
        <f t="shared" si="154"/>
        <v>2.3143661050471289</v>
      </c>
      <c r="AE175" s="14">
        <f t="shared" si="154"/>
        <v>5.3771221381752108</v>
      </c>
      <c r="AF175" s="14">
        <f t="shared" si="154"/>
        <v>12.384485494188819</v>
      </c>
      <c r="AG175" s="15">
        <f t="shared" si="154"/>
        <v>65.765503523426943</v>
      </c>
      <c r="AH175" s="57">
        <f t="shared" si="140"/>
        <v>8.8596128686341258E-2</v>
      </c>
      <c r="AI175" s="57">
        <f t="shared" si="133"/>
        <v>8.707000907860496E-2</v>
      </c>
      <c r="AJ175" s="57">
        <f t="shared" si="134"/>
        <v>8.7534908170713299E-2</v>
      </c>
      <c r="AK175" s="57">
        <f t="shared" si="135"/>
        <v>8.7746000357449727E-2</v>
      </c>
      <c r="AL175" s="57">
        <f t="shared" si="136"/>
        <v>8.7499999999999911E-2</v>
      </c>
      <c r="AM175" s="58">
        <f t="shared" si="137"/>
        <v>8.7326475799367032E-2</v>
      </c>
    </row>
    <row r="176" spans="1:39" x14ac:dyDescent="0.25">
      <c r="A176" t="s">
        <v>43</v>
      </c>
      <c r="B176" s="45">
        <v>0</v>
      </c>
      <c r="C176" s="49" t="str">
        <f t="shared" si="138"/>
        <v>Average GAVG_0</v>
      </c>
      <c r="D176" s="1"/>
      <c r="E176" s="1"/>
      <c r="F176" s="1"/>
      <c r="G176" s="1"/>
      <c r="H176" s="1"/>
      <c r="I176" s="18"/>
      <c r="J176" s="87"/>
      <c r="K176" s="87"/>
      <c r="L176" s="87"/>
      <c r="M176" s="87"/>
      <c r="N176" s="87"/>
      <c r="O176" s="55"/>
      <c r="P176" s="12"/>
      <c r="Q176" s="12"/>
      <c r="R176" s="12"/>
      <c r="S176" s="12"/>
      <c r="T176" s="12"/>
      <c r="U176" s="13"/>
      <c r="V176" s="87"/>
      <c r="W176" s="87"/>
      <c r="X176" s="87"/>
      <c r="Y176" s="87"/>
      <c r="Z176" s="87"/>
      <c r="AA176" s="55"/>
      <c r="AB176" s="12">
        <f>(1+AH176)^AB$15</f>
        <v>0.45570424126690257</v>
      </c>
      <c r="AC176" s="12">
        <f t="shared" ref="AC176:AC191" si="155">(1+AI176)^AC$15</f>
        <v>0.24404695908811896</v>
      </c>
      <c r="AD176" s="12">
        <f t="shared" ref="AD176:AD191" si="156">(1+AJ176)^AD$15</f>
        <v>0.21076318550521592</v>
      </c>
      <c r="AE176" s="12">
        <f t="shared" ref="AE176:AE191" si="157">(1+AK176)^AE$15</f>
        <v>0.24410286114292071</v>
      </c>
      <c r="AF176" s="12">
        <f t="shared" ref="AF176:AF191" si="158">(1+AL176)^AF$15</f>
        <v>0.25520195623047826</v>
      </c>
      <c r="AG176" s="13">
        <f t="shared" ref="AG176:AG191" si="159">(1+AM176)^AG$15</f>
        <v>0.4124495836083622</v>
      </c>
      <c r="AH176" s="87">
        <f>AVERAGE(AH16,AH32,AH48,AH64,AH80,AH96,AH112,AH128,AH144)</f>
        <v>-0.54429575873309743</v>
      </c>
      <c r="AI176" s="87">
        <f t="shared" ref="AI176:AM176" si="160">AVERAGE(AI16,AI32,AI48,AI64,AI80,AI96,AI112,AI128,AI144)</f>
        <v>-0.24578584295051145</v>
      </c>
      <c r="AJ176" s="87">
        <f t="shared" si="160"/>
        <v>-0.14418582521485743</v>
      </c>
      <c r="AK176" s="87">
        <f t="shared" si="160"/>
        <v>-6.8079975893456351E-2</v>
      </c>
      <c r="AL176" s="87">
        <f t="shared" si="160"/>
        <v>-4.4502694601963017E-2</v>
      </c>
      <c r="AM176" s="55">
        <f t="shared" si="160"/>
        <v>-1.7556876070509819E-2</v>
      </c>
    </row>
    <row r="177" spans="1:45" x14ac:dyDescent="0.25">
      <c r="A177" t="s">
        <v>43</v>
      </c>
      <c r="B177" s="45">
        <v>1</v>
      </c>
      <c r="C177" s="49" t="str">
        <f t="shared" si="138"/>
        <v>Average GAVG_1</v>
      </c>
      <c r="D177" s="1"/>
      <c r="E177" s="1"/>
      <c r="F177" s="1"/>
      <c r="G177" s="1"/>
      <c r="H177" s="1"/>
      <c r="I177" s="18"/>
      <c r="J177" s="87"/>
      <c r="K177" s="87"/>
      <c r="L177" s="87"/>
      <c r="M177" s="87"/>
      <c r="N177" s="87"/>
      <c r="O177" s="55"/>
      <c r="P177" s="12"/>
      <c r="Q177" s="12"/>
      <c r="R177" s="12"/>
      <c r="S177" s="12"/>
      <c r="T177" s="12"/>
      <c r="U177" s="13"/>
      <c r="V177" s="87"/>
      <c r="W177" s="87"/>
      <c r="X177" s="87"/>
      <c r="Y177" s="87"/>
      <c r="Z177" s="87"/>
      <c r="AA177" s="55"/>
      <c r="AB177" s="12">
        <f t="shared" ref="AB177:AB191" si="161">(1+AH177)^AB$15</f>
        <v>0.70171872264838009</v>
      </c>
      <c r="AC177" s="12">
        <f t="shared" si="155"/>
        <v>0.57675862205373851</v>
      </c>
      <c r="AD177" s="12">
        <f t="shared" si="156"/>
        <v>0.59829479977046451</v>
      </c>
      <c r="AE177" s="12">
        <f t="shared" si="157"/>
        <v>0.78509900653207376</v>
      </c>
      <c r="AF177" s="12">
        <f t="shared" si="158"/>
        <v>1.1241685878033001</v>
      </c>
      <c r="AG177" s="13">
        <f t="shared" si="159"/>
        <v>2.7112472490549835</v>
      </c>
      <c r="AH177" s="87">
        <f t="shared" ref="AH177:AM177" si="162">AVERAGE(AH17,AH33,AH49,AH65,AH81,AH97,AH113,AH129,AH145)</f>
        <v>-0.29828127735161991</v>
      </c>
      <c r="AI177" s="87">
        <f t="shared" si="162"/>
        <v>-0.10422524447385459</v>
      </c>
      <c r="AJ177" s="87">
        <f t="shared" si="162"/>
        <v>-5.0070176418194917E-2</v>
      </c>
      <c r="AK177" s="87">
        <f t="shared" si="162"/>
        <v>-1.2024394480757067E-2</v>
      </c>
      <c r="AL177" s="87">
        <f t="shared" si="162"/>
        <v>3.9090782389015755E-3</v>
      </c>
      <c r="AM177" s="55">
        <f t="shared" si="162"/>
        <v>2.0148469840142902E-2</v>
      </c>
    </row>
    <row r="178" spans="1:45" x14ac:dyDescent="0.25">
      <c r="A178" t="s">
        <v>43</v>
      </c>
      <c r="B178" s="45">
        <v>5</v>
      </c>
      <c r="C178" s="49" t="str">
        <f t="shared" si="138"/>
        <v>Average GAVG_5</v>
      </c>
      <c r="D178" s="1"/>
      <c r="E178" s="1"/>
      <c r="F178" s="1"/>
      <c r="G178" s="1"/>
      <c r="H178" s="1"/>
      <c r="I178" s="18"/>
      <c r="J178" s="87"/>
      <c r="K178" s="87"/>
      <c r="L178" s="87"/>
      <c r="M178" s="87"/>
      <c r="N178" s="87"/>
      <c r="O178" s="55"/>
      <c r="P178" s="12"/>
      <c r="Q178" s="12"/>
      <c r="R178" s="12"/>
      <c r="S178" s="12"/>
      <c r="T178" s="12"/>
      <c r="U178" s="13"/>
      <c r="V178" s="87"/>
      <c r="W178" s="87"/>
      <c r="X178" s="87"/>
      <c r="Y178" s="87"/>
      <c r="Z178" s="87"/>
      <c r="AA178" s="55"/>
      <c r="AB178" s="12">
        <f t="shared" si="161"/>
        <v>0.82202943406496443</v>
      </c>
      <c r="AC178" s="12">
        <f t="shared" si="155"/>
        <v>0.79502948976468535</v>
      </c>
      <c r="AD178" s="12">
        <f t="shared" si="156"/>
        <v>0.91207429014325025</v>
      </c>
      <c r="AE178" s="12">
        <f t="shared" si="157"/>
        <v>1.3543516364023356</v>
      </c>
      <c r="AF178" s="12">
        <f t="shared" si="158"/>
        <v>2.1795866606273555</v>
      </c>
      <c r="AG178" s="13">
        <f t="shared" si="159"/>
        <v>6.2251456139957089</v>
      </c>
      <c r="AH178" s="87">
        <f t="shared" ref="AH178:AM178" si="163">AVERAGE(AH18,AH34,AH50,AH66,AH82,AH98,AH114,AH130,AH146)</f>
        <v>-0.1779705659350356</v>
      </c>
      <c r="AI178" s="87">
        <f t="shared" si="163"/>
        <v>-4.4838854692652946E-2</v>
      </c>
      <c r="AJ178" s="87">
        <f t="shared" si="163"/>
        <v>-9.161161866919898E-3</v>
      </c>
      <c r="AK178" s="87">
        <f t="shared" si="163"/>
        <v>1.5281731678268906E-2</v>
      </c>
      <c r="AL178" s="87">
        <f t="shared" si="163"/>
        <v>2.6311364745373267E-2</v>
      </c>
      <c r="AM178" s="55">
        <f t="shared" si="163"/>
        <v>3.7248917575043672E-2</v>
      </c>
    </row>
    <row r="179" spans="1:45" x14ac:dyDescent="0.25">
      <c r="A179" t="s">
        <v>43</v>
      </c>
      <c r="B179" s="45">
        <v>10</v>
      </c>
      <c r="C179" s="49" t="str">
        <f t="shared" si="138"/>
        <v>Average GAVG_10</v>
      </c>
      <c r="D179" s="1"/>
      <c r="E179" s="1"/>
      <c r="F179" s="1"/>
      <c r="G179" s="1"/>
      <c r="H179" s="1"/>
      <c r="I179" s="18"/>
      <c r="J179" s="87"/>
      <c r="K179" s="87"/>
      <c r="L179" s="87"/>
      <c r="M179" s="87"/>
      <c r="N179" s="87"/>
      <c r="O179" s="55"/>
      <c r="P179" s="12"/>
      <c r="Q179" s="12"/>
      <c r="R179" s="12"/>
      <c r="S179" s="12"/>
      <c r="T179" s="12"/>
      <c r="U179" s="13"/>
      <c r="V179" s="87"/>
      <c r="W179" s="87"/>
      <c r="X179" s="87"/>
      <c r="Y179" s="87"/>
      <c r="Z179" s="87"/>
      <c r="AA179" s="55"/>
      <c r="AB179" s="12">
        <f t="shared" si="161"/>
        <v>0.88346277231223014</v>
      </c>
      <c r="AC179" s="12">
        <f t="shared" si="155"/>
        <v>0.92702613020347124</v>
      </c>
      <c r="AD179" s="12">
        <f t="shared" si="156"/>
        <v>1.117250927312359</v>
      </c>
      <c r="AE179" s="12">
        <f t="shared" si="157"/>
        <v>1.7984319882535444</v>
      </c>
      <c r="AF179" s="12">
        <f t="shared" si="158"/>
        <v>3.0514950877803475</v>
      </c>
      <c r="AG179" s="13">
        <f t="shared" si="159"/>
        <v>9.59659268418085</v>
      </c>
      <c r="AH179" s="87">
        <f t="shared" ref="AH179:AM179" si="164">AVERAGE(AH19,AH35,AH51,AH67,AH83,AH99,AH115,AH131,AH147)</f>
        <v>-0.11653722768776981</v>
      </c>
      <c r="AI179" s="87">
        <f t="shared" si="164"/>
        <v>-1.5040450527181976E-2</v>
      </c>
      <c r="AJ179" s="87">
        <f t="shared" si="164"/>
        <v>1.1148803706338917E-2</v>
      </c>
      <c r="AK179" s="87">
        <f t="shared" si="164"/>
        <v>2.978058819672752E-2</v>
      </c>
      <c r="AL179" s="87">
        <f t="shared" si="164"/>
        <v>3.7887837044187023E-2</v>
      </c>
      <c r="AM179" s="55">
        <f t="shared" si="164"/>
        <v>4.6266551087413899E-2</v>
      </c>
    </row>
    <row r="180" spans="1:45" x14ac:dyDescent="0.25">
      <c r="A180" t="s">
        <v>43</v>
      </c>
      <c r="B180" s="45">
        <v>15</v>
      </c>
      <c r="C180" s="49" t="str">
        <f t="shared" si="138"/>
        <v>Average GAVG_15</v>
      </c>
      <c r="D180" s="1"/>
      <c r="E180" s="1"/>
      <c r="F180" s="1"/>
      <c r="G180" s="1"/>
      <c r="H180" s="1"/>
      <c r="I180" s="18"/>
      <c r="J180" s="87"/>
      <c r="K180" s="87"/>
      <c r="L180" s="87"/>
      <c r="M180" s="87"/>
      <c r="N180" s="87"/>
      <c r="O180" s="55"/>
      <c r="P180" s="12"/>
      <c r="Q180" s="12"/>
      <c r="R180" s="12"/>
      <c r="S180" s="12"/>
      <c r="T180" s="12"/>
      <c r="U180" s="13"/>
      <c r="V180" s="87"/>
      <c r="W180" s="87"/>
      <c r="X180" s="87"/>
      <c r="Y180" s="87"/>
      <c r="Z180" s="87"/>
      <c r="AA180" s="55"/>
      <c r="AB180" s="12">
        <f t="shared" si="161"/>
        <v>0.92401768222842018</v>
      </c>
      <c r="AC180" s="12">
        <f t="shared" si="155"/>
        <v>1.0220041852782096</v>
      </c>
      <c r="AD180" s="12">
        <f t="shared" si="156"/>
        <v>1.2731938105512226</v>
      </c>
      <c r="AE180" s="12">
        <f t="shared" si="157"/>
        <v>2.1668836737088286</v>
      </c>
      <c r="AF180" s="12">
        <f t="shared" si="158"/>
        <v>3.8067815508401512</v>
      </c>
      <c r="AG180" s="13">
        <f t="shared" si="159"/>
        <v>12.727308953382664</v>
      </c>
      <c r="AH180" s="87">
        <f t="shared" ref="AH180:AM180" si="165">AVERAGE(AH20,AH36,AH52,AH68,AH84,AH100,AH116,AH132,AH148)</f>
        <v>-7.5982317771579849E-2</v>
      </c>
      <c r="AI180" s="87">
        <f t="shared" si="165"/>
        <v>4.3626059702720488E-3</v>
      </c>
      <c r="AJ180" s="87">
        <f t="shared" si="165"/>
        <v>2.4446898274417317E-2</v>
      </c>
      <c r="AK180" s="87">
        <f t="shared" si="165"/>
        <v>3.9421701259949427E-2</v>
      </c>
      <c r="AL180" s="87">
        <f t="shared" si="165"/>
        <v>4.5567154560243461E-2</v>
      </c>
      <c r="AM180" s="55">
        <f t="shared" si="165"/>
        <v>5.2191361061330543E-2</v>
      </c>
    </row>
    <row r="181" spans="1:45" x14ac:dyDescent="0.25">
      <c r="A181" t="s">
        <v>43</v>
      </c>
      <c r="B181" s="45">
        <v>25</v>
      </c>
      <c r="C181" s="49" t="str">
        <f t="shared" si="138"/>
        <v>Average GAVG_25</v>
      </c>
      <c r="D181" s="1"/>
      <c r="E181" s="1"/>
      <c r="F181" s="1"/>
      <c r="G181" s="1"/>
      <c r="H181" s="1"/>
      <c r="I181" s="18"/>
      <c r="J181" s="87"/>
      <c r="K181" s="87"/>
      <c r="L181" s="87"/>
      <c r="M181" s="87"/>
      <c r="N181" s="87"/>
      <c r="O181" s="55"/>
      <c r="P181" s="12"/>
      <c r="Q181" s="12"/>
      <c r="R181" s="12"/>
      <c r="S181" s="12"/>
      <c r="T181" s="12"/>
      <c r="U181" s="13"/>
      <c r="V181" s="87"/>
      <c r="W181" s="87"/>
      <c r="X181" s="87"/>
      <c r="Y181" s="87"/>
      <c r="Z181" s="87"/>
      <c r="AA181" s="55"/>
      <c r="AB181" s="12">
        <f t="shared" si="161"/>
        <v>0.9852216811900304</v>
      </c>
      <c r="AC181" s="12">
        <f t="shared" si="155"/>
        <v>1.1745524069220992</v>
      </c>
      <c r="AD181" s="12">
        <f t="shared" si="156"/>
        <v>1.5407371328291644</v>
      </c>
      <c r="AE181" s="12">
        <f t="shared" si="157"/>
        <v>2.8052660857454135</v>
      </c>
      <c r="AF181" s="12">
        <f t="shared" si="158"/>
        <v>5.2325566022036742</v>
      </c>
      <c r="AG181" s="13">
        <f t="shared" si="159"/>
        <v>19.008638703211734</v>
      </c>
      <c r="AH181" s="87">
        <f t="shared" ref="AH181:AM181" si="166">AVERAGE(AH21,AH37,AH53,AH69,AH85,AH101,AH117,AH133,AH149)</f>
        <v>-1.4778318809969576E-2</v>
      </c>
      <c r="AI181" s="87">
        <f t="shared" si="166"/>
        <v>3.2700720054163912E-2</v>
      </c>
      <c r="AJ181" s="87">
        <f t="shared" si="166"/>
        <v>4.4173951674489287E-2</v>
      </c>
      <c r="AK181" s="87">
        <f t="shared" si="166"/>
        <v>5.2928068481895962E-2</v>
      </c>
      <c r="AL181" s="87">
        <f t="shared" si="166"/>
        <v>5.671319681294601E-2</v>
      </c>
      <c r="AM181" s="55">
        <f t="shared" si="166"/>
        <v>6.0666910239287164E-2</v>
      </c>
    </row>
    <row r="182" spans="1:45" x14ac:dyDescent="0.25">
      <c r="A182" t="s">
        <v>43</v>
      </c>
      <c r="B182" s="45">
        <v>30</v>
      </c>
      <c r="C182" s="49" t="str">
        <f t="shared" si="138"/>
        <v>Average GAVG_30</v>
      </c>
      <c r="D182" s="1"/>
      <c r="E182" s="1"/>
      <c r="F182" s="1"/>
      <c r="G182" s="1"/>
      <c r="H182" s="1"/>
      <c r="I182" s="18"/>
      <c r="J182" s="87"/>
      <c r="K182" s="87"/>
      <c r="L182" s="87"/>
      <c r="M182" s="87"/>
      <c r="N182" s="87"/>
      <c r="O182" s="55"/>
      <c r="P182" s="12"/>
      <c r="Q182" s="12"/>
      <c r="R182" s="12"/>
      <c r="S182" s="12"/>
      <c r="T182" s="12"/>
      <c r="U182" s="13"/>
      <c r="V182" s="87"/>
      <c r="W182" s="87"/>
      <c r="X182" s="87"/>
      <c r="Y182" s="87"/>
      <c r="Z182" s="87"/>
      <c r="AA182" s="55"/>
      <c r="AB182" s="12">
        <f t="shared" si="161"/>
        <v>1.0111386507912659</v>
      </c>
      <c r="AC182" s="12">
        <f t="shared" si="155"/>
        <v>1.2407382329306447</v>
      </c>
      <c r="AD182" s="12">
        <f t="shared" si="156"/>
        <v>1.6632188859274843</v>
      </c>
      <c r="AE182" s="12">
        <f t="shared" si="157"/>
        <v>3.1165227837824423</v>
      </c>
      <c r="AF182" s="12">
        <f t="shared" si="158"/>
        <v>5.9819055222596234</v>
      </c>
      <c r="AG182" s="13">
        <f t="shared" si="159"/>
        <v>22.55113982418197</v>
      </c>
      <c r="AH182" s="87">
        <f t="shared" ref="AH182:AM182" si="167">AVERAGE(AH22,AH38,AH54,AH70,AH86,AH102,AH118,AH134,AH150)</f>
        <v>1.1138650791265914E-2</v>
      </c>
      <c r="AI182" s="87">
        <f t="shared" si="167"/>
        <v>4.4085424473032264E-2</v>
      </c>
      <c r="AJ182" s="87">
        <f t="shared" si="167"/>
        <v>5.2191867527833224E-2</v>
      </c>
      <c r="AK182" s="87">
        <f t="shared" si="167"/>
        <v>5.8482093299492832E-2</v>
      </c>
      <c r="AL182" s="87">
        <f t="shared" si="167"/>
        <v>6.1438049185301324E-2</v>
      </c>
      <c r="AM182" s="55">
        <f t="shared" si="167"/>
        <v>6.4298303676483815E-2</v>
      </c>
    </row>
    <row r="183" spans="1:45" x14ac:dyDescent="0.25">
      <c r="A183" t="s">
        <v>43</v>
      </c>
      <c r="B183" s="45">
        <v>50</v>
      </c>
      <c r="C183" s="49" t="str">
        <f t="shared" si="138"/>
        <v>Average GAVG_50</v>
      </c>
      <c r="D183" s="1"/>
      <c r="E183" s="1"/>
      <c r="F183" s="1"/>
      <c r="G183" s="1"/>
      <c r="H183" s="1"/>
      <c r="I183" s="18"/>
      <c r="J183" s="87"/>
      <c r="K183" s="87"/>
      <c r="L183" s="87"/>
      <c r="M183" s="87"/>
      <c r="N183" s="87"/>
      <c r="O183" s="55"/>
      <c r="P183" s="12"/>
      <c r="Q183" s="12"/>
      <c r="R183" s="12"/>
      <c r="S183" s="12"/>
      <c r="T183" s="12"/>
      <c r="U183" s="13"/>
      <c r="V183" s="87"/>
      <c r="W183" s="87"/>
      <c r="X183" s="87"/>
      <c r="Y183" s="87"/>
      <c r="Z183" s="87"/>
      <c r="AA183" s="55"/>
      <c r="AB183" s="12">
        <f t="shared" si="161"/>
        <v>1.0930674117639465</v>
      </c>
      <c r="AC183" s="12">
        <f t="shared" si="155"/>
        <v>1.4786252725183227</v>
      </c>
      <c r="AD183" s="12">
        <f t="shared" si="156"/>
        <v>2.145697038980463</v>
      </c>
      <c r="AE183" s="12">
        <f t="shared" si="157"/>
        <v>4.4681190318557498</v>
      </c>
      <c r="AF183" s="12">
        <f t="shared" si="158"/>
        <v>9.2117362513603389</v>
      </c>
      <c r="AG183" s="13">
        <f t="shared" si="159"/>
        <v>39.788677930559082</v>
      </c>
      <c r="AH183" s="87">
        <f t="shared" ref="AH183:AM183" si="168">AVERAGE(AH23,AH39,AH55,AH71,AH87,AH103,AH119,AH135,AH151)</f>
        <v>9.3067411763946506E-2</v>
      </c>
      <c r="AI183" s="87">
        <f t="shared" si="168"/>
        <v>8.1363297119636191E-2</v>
      </c>
      <c r="AJ183" s="87">
        <f t="shared" si="168"/>
        <v>7.9336441128789681E-2</v>
      </c>
      <c r="AK183" s="87">
        <f t="shared" si="168"/>
        <v>7.7720730265909088E-2</v>
      </c>
      <c r="AL183" s="87">
        <f t="shared" si="168"/>
        <v>7.6823975337825479E-2</v>
      </c>
      <c r="AM183" s="55">
        <f t="shared" si="168"/>
        <v>7.6453291820422542E-2</v>
      </c>
    </row>
    <row r="184" spans="1:45" x14ac:dyDescent="0.25">
      <c r="A184" t="s">
        <v>43</v>
      </c>
      <c r="B184" s="45">
        <v>70</v>
      </c>
      <c r="C184" s="49" t="str">
        <f t="shared" si="138"/>
        <v>Average GAVG_70</v>
      </c>
      <c r="D184" s="1"/>
      <c r="E184" s="1"/>
      <c r="F184" s="1"/>
      <c r="G184" s="1"/>
      <c r="H184" s="1"/>
      <c r="I184" s="18"/>
      <c r="J184" s="87"/>
      <c r="K184" s="87"/>
      <c r="L184" s="87"/>
      <c r="M184" s="87"/>
      <c r="N184" s="87"/>
      <c r="O184" s="55"/>
      <c r="P184" s="12"/>
      <c r="Q184" s="12"/>
      <c r="R184" s="12"/>
      <c r="S184" s="12"/>
      <c r="T184" s="12"/>
      <c r="U184" s="13"/>
      <c r="V184" s="87"/>
      <c r="W184" s="87"/>
      <c r="X184" s="87"/>
      <c r="Y184" s="87"/>
      <c r="Z184" s="87"/>
      <c r="AA184" s="55"/>
      <c r="AB184" s="12">
        <f t="shared" si="161"/>
        <v>1.1715512368093219</v>
      </c>
      <c r="AC184" s="12">
        <f t="shared" si="155"/>
        <v>1.7364351551387314</v>
      </c>
      <c r="AD184" s="12">
        <f t="shared" si="156"/>
        <v>2.7087762310169601</v>
      </c>
      <c r="AE184" s="12">
        <f t="shared" si="157"/>
        <v>6.3008733402282484</v>
      </c>
      <c r="AF184" s="12">
        <f t="shared" si="158"/>
        <v>14.113592861987476</v>
      </c>
      <c r="AG184" s="13">
        <f t="shared" si="159"/>
        <v>68.781747900419219</v>
      </c>
      <c r="AH184" s="87">
        <f t="shared" ref="AH184:AM184" si="169">AVERAGE(AH24,AH40,AH56,AH72,AH88,AH104,AH120,AH136,AH152)</f>
        <v>0.17155123680932183</v>
      </c>
      <c r="AI184" s="87">
        <f t="shared" si="169"/>
        <v>0.11668765224317329</v>
      </c>
      <c r="AJ184" s="87">
        <f t="shared" si="169"/>
        <v>0.10478383982200373</v>
      </c>
      <c r="AK184" s="87">
        <f t="shared" si="169"/>
        <v>9.6402551341833675E-2</v>
      </c>
      <c r="AL184" s="87">
        <f t="shared" si="169"/>
        <v>9.2247986631427359E-2</v>
      </c>
      <c r="AM184" s="55">
        <f t="shared" si="169"/>
        <v>8.8302092402506083E-2</v>
      </c>
    </row>
    <row r="185" spans="1:45" x14ac:dyDescent="0.25">
      <c r="A185" t="s">
        <v>43</v>
      </c>
      <c r="B185" s="45">
        <v>75</v>
      </c>
      <c r="C185" s="49" t="str">
        <f t="shared" si="138"/>
        <v>Average GAVG_75</v>
      </c>
      <c r="D185" s="1"/>
      <c r="E185" s="1"/>
      <c r="F185" s="1"/>
      <c r="G185" s="1"/>
      <c r="H185" s="1"/>
      <c r="I185" s="18"/>
      <c r="J185" s="87"/>
      <c r="K185" s="87"/>
      <c r="L185" s="87"/>
      <c r="M185" s="87"/>
      <c r="N185" s="87"/>
      <c r="O185" s="55"/>
      <c r="P185" s="12"/>
      <c r="Q185" s="12"/>
      <c r="R185" s="12"/>
      <c r="S185" s="12"/>
      <c r="T185" s="12"/>
      <c r="U185" s="13"/>
      <c r="V185" s="87"/>
      <c r="W185" s="87"/>
      <c r="X185" s="87"/>
      <c r="Y185" s="87"/>
      <c r="Z185" s="87"/>
      <c r="AA185" s="55"/>
      <c r="AB185" s="12">
        <f t="shared" si="161"/>
        <v>1.1942317477919526</v>
      </c>
      <c r="AC185" s="12">
        <f t="shared" si="155"/>
        <v>1.8170107856376749</v>
      </c>
      <c r="AD185" s="12">
        <f t="shared" si="156"/>
        <v>2.8861021866747389</v>
      </c>
      <c r="AE185" s="12">
        <f t="shared" si="157"/>
        <v>6.9265687962072304</v>
      </c>
      <c r="AF185" s="12">
        <f t="shared" si="158"/>
        <v>15.882222586143804</v>
      </c>
      <c r="AG185" s="13">
        <f t="shared" si="159"/>
        <v>80.135568375333705</v>
      </c>
      <c r="AH185" s="87">
        <f t="shared" ref="AH185:AM185" si="170">AVERAGE(AH25,AH41,AH57,AH73,AH89,AH105,AH121,AH137,AH153)</f>
        <v>0.19423174779195251</v>
      </c>
      <c r="AI185" s="87">
        <f t="shared" si="170"/>
        <v>0.12686399059282455</v>
      </c>
      <c r="AJ185" s="87">
        <f t="shared" si="170"/>
        <v>0.11181152187332483</v>
      </c>
      <c r="AK185" s="87">
        <f t="shared" si="170"/>
        <v>0.10160502323801146</v>
      </c>
      <c r="AL185" s="87">
        <f t="shared" si="170"/>
        <v>9.6554890010861483E-2</v>
      </c>
      <c r="AM185" s="55">
        <f t="shared" si="170"/>
        <v>9.1632624318897016E-2</v>
      </c>
    </row>
    <row r="186" spans="1:45" x14ac:dyDescent="0.25">
      <c r="A186" t="s">
        <v>43</v>
      </c>
      <c r="B186" s="45">
        <v>85</v>
      </c>
      <c r="C186" s="49" t="str">
        <f t="shared" si="138"/>
        <v>Average GAVG_85</v>
      </c>
      <c r="D186" s="1"/>
      <c r="E186" s="1"/>
      <c r="F186" s="1"/>
      <c r="G186" s="1"/>
      <c r="H186" s="1"/>
      <c r="I186" s="18"/>
      <c r="J186" s="87"/>
      <c r="K186" s="87"/>
      <c r="L186" s="87"/>
      <c r="M186" s="87"/>
      <c r="N186" s="87"/>
      <c r="O186" s="55"/>
      <c r="P186" s="12"/>
      <c r="Q186" s="12"/>
      <c r="R186" s="12"/>
      <c r="S186" s="12"/>
      <c r="T186" s="12"/>
      <c r="U186" s="13"/>
      <c r="V186" s="87"/>
      <c r="W186" s="87"/>
      <c r="X186" s="87"/>
      <c r="Y186" s="87"/>
      <c r="Z186" s="87"/>
      <c r="AA186" s="55"/>
      <c r="AB186" s="12">
        <f t="shared" si="161"/>
        <v>1.2479387141037597</v>
      </c>
      <c r="AC186" s="12">
        <f t="shared" si="155"/>
        <v>2.0152022139989691</v>
      </c>
      <c r="AD186" s="12">
        <f t="shared" si="156"/>
        <v>3.3602234453169131</v>
      </c>
      <c r="AE186" s="12">
        <f t="shared" si="157"/>
        <v>8.6841644423903315</v>
      </c>
      <c r="AF186" s="12">
        <f t="shared" si="158"/>
        <v>21.052752599101783</v>
      </c>
      <c r="AG186" s="13">
        <f t="shared" si="159"/>
        <v>115.29992661003006</v>
      </c>
      <c r="AH186" s="87">
        <f t="shared" ref="AH186:AM186" si="171">AVERAGE(AH26,AH42,AH58,AH74,AH90,AH106,AH122,AH138,AH154)</f>
        <v>0.24793871410375978</v>
      </c>
      <c r="AI186" s="87">
        <f t="shared" si="171"/>
        <v>0.15043934545310628</v>
      </c>
      <c r="AJ186" s="87">
        <f t="shared" si="171"/>
        <v>0.1288515035533368</v>
      </c>
      <c r="AK186" s="87">
        <f t="shared" si="171"/>
        <v>0.11413136828491349</v>
      </c>
      <c r="AL186" s="87">
        <f t="shared" si="171"/>
        <v>0.10690486498743496</v>
      </c>
      <c r="AM186" s="55">
        <f t="shared" si="171"/>
        <v>9.9604682663474886E-2</v>
      </c>
    </row>
    <row r="187" spans="1:45" x14ac:dyDescent="0.25">
      <c r="A187" t="s">
        <v>43</v>
      </c>
      <c r="B187" s="45">
        <v>90</v>
      </c>
      <c r="C187" s="49" t="str">
        <f t="shared" si="138"/>
        <v>Average GAVG_90</v>
      </c>
      <c r="D187" s="1"/>
      <c r="E187" s="1"/>
      <c r="F187" s="1"/>
      <c r="G187" s="1"/>
      <c r="H187" s="1"/>
      <c r="I187" s="18"/>
      <c r="J187" s="87"/>
      <c r="K187" s="87"/>
      <c r="L187" s="87"/>
      <c r="M187" s="87"/>
      <c r="N187" s="87"/>
      <c r="O187" s="55"/>
      <c r="P187" s="12"/>
      <c r="Q187" s="12"/>
      <c r="R187" s="12"/>
      <c r="S187" s="12"/>
      <c r="T187" s="12"/>
      <c r="U187" s="13"/>
      <c r="V187" s="87"/>
      <c r="W187" s="87"/>
      <c r="X187" s="87"/>
      <c r="Y187" s="87"/>
      <c r="Z187" s="87"/>
      <c r="AA187" s="55"/>
      <c r="AB187" s="12">
        <f t="shared" si="161"/>
        <v>1.2842834159802279</v>
      </c>
      <c r="AC187" s="12">
        <f t="shared" si="155"/>
        <v>2.1531197802402038</v>
      </c>
      <c r="AD187" s="12">
        <f t="shared" si="156"/>
        <v>3.7074529338984865</v>
      </c>
      <c r="AE187" s="12">
        <f t="shared" si="157"/>
        <v>10.080130610037116</v>
      </c>
      <c r="AF187" s="12">
        <f t="shared" si="158"/>
        <v>25.187398390331836</v>
      </c>
      <c r="AG187" s="13">
        <f t="shared" si="159"/>
        <v>147.8755624723118</v>
      </c>
      <c r="AH187" s="87">
        <f t="shared" ref="AH187:AM187" si="172">AVERAGE(AH27,AH43,AH59,AH75,AH91,AH107,AH123,AH139,AH155)</f>
        <v>0.28428341598022788</v>
      </c>
      <c r="AI187" s="87">
        <f t="shared" si="172"/>
        <v>0.16577204860105293</v>
      </c>
      <c r="AJ187" s="87">
        <f t="shared" si="172"/>
        <v>0.14000712229196288</v>
      </c>
      <c r="AK187" s="87">
        <f t="shared" si="172"/>
        <v>0.12246629223627281</v>
      </c>
      <c r="AL187" s="87">
        <f t="shared" si="172"/>
        <v>0.11354073903759354</v>
      </c>
      <c r="AM187" s="55">
        <f t="shared" si="172"/>
        <v>0.10509071046594687</v>
      </c>
    </row>
    <row r="188" spans="1:45" x14ac:dyDescent="0.25">
      <c r="A188" t="s">
        <v>43</v>
      </c>
      <c r="B188" s="45">
        <v>95</v>
      </c>
      <c r="C188" s="49" t="str">
        <f t="shared" si="138"/>
        <v>Average GAVG_95</v>
      </c>
      <c r="D188" s="1"/>
      <c r="E188" s="1"/>
      <c r="F188" s="1"/>
      <c r="G188" s="1"/>
      <c r="H188" s="1"/>
      <c r="I188" s="18"/>
      <c r="J188" s="87"/>
      <c r="K188" s="87"/>
      <c r="L188" s="87"/>
      <c r="M188" s="87"/>
      <c r="N188" s="87"/>
      <c r="O188" s="55"/>
      <c r="P188" s="12"/>
      <c r="Q188" s="12"/>
      <c r="R188" s="12"/>
      <c r="S188" s="12"/>
      <c r="T188" s="12"/>
      <c r="U188" s="13"/>
      <c r="V188" s="87"/>
      <c r="W188" s="87"/>
      <c r="X188" s="87"/>
      <c r="Y188" s="87"/>
      <c r="Z188" s="87"/>
      <c r="AA188" s="55"/>
      <c r="AB188" s="12">
        <f t="shared" si="161"/>
        <v>1.342046379349604</v>
      </c>
      <c r="AC188" s="12">
        <f t="shared" si="155"/>
        <v>2.3704227688688819</v>
      </c>
      <c r="AD188" s="12">
        <f t="shared" si="156"/>
        <v>4.3014171590943624</v>
      </c>
      <c r="AE188" s="12">
        <f t="shared" si="157"/>
        <v>12.304440219918463</v>
      </c>
      <c r="AF188" s="12">
        <f t="shared" si="158"/>
        <v>33.132949240795782</v>
      </c>
      <c r="AG188" s="13">
        <f t="shared" si="159"/>
        <v>210.44515134793843</v>
      </c>
      <c r="AH188" s="87">
        <f t="shared" ref="AH188:AM188" si="173">AVERAGE(AH28,AH44,AH60,AH76,AH92,AH108,AH124,AH140,AH156)</f>
        <v>0.34204637934960413</v>
      </c>
      <c r="AI188" s="87">
        <f t="shared" si="173"/>
        <v>0.18840689266773347</v>
      </c>
      <c r="AJ188" s="87">
        <f t="shared" si="173"/>
        <v>0.15707405710024552</v>
      </c>
      <c r="AK188" s="87">
        <f t="shared" si="173"/>
        <v>0.13371291234383736</v>
      </c>
      <c r="AL188" s="87">
        <f t="shared" si="173"/>
        <v>0.12376457245320194</v>
      </c>
      <c r="AM188" s="55">
        <f t="shared" si="173"/>
        <v>0.11291700536745564</v>
      </c>
    </row>
    <row r="189" spans="1:45" x14ac:dyDescent="0.25">
      <c r="A189" t="s">
        <v>43</v>
      </c>
      <c r="B189" s="45">
        <v>99</v>
      </c>
      <c r="C189" s="49" t="str">
        <f t="shared" si="138"/>
        <v>Average GAVG_99</v>
      </c>
      <c r="D189" s="1"/>
      <c r="E189" s="1"/>
      <c r="F189" s="1"/>
      <c r="G189" s="1"/>
      <c r="H189" s="1"/>
      <c r="I189" s="18"/>
      <c r="J189" s="87"/>
      <c r="K189" s="87"/>
      <c r="L189" s="87"/>
      <c r="M189" s="87"/>
      <c r="N189" s="87"/>
      <c r="O189" s="55"/>
      <c r="P189" s="12"/>
      <c r="Q189" s="12"/>
      <c r="R189" s="12"/>
      <c r="S189" s="12"/>
      <c r="T189" s="12"/>
      <c r="U189" s="13"/>
      <c r="V189" s="87"/>
      <c r="W189" s="87"/>
      <c r="X189" s="87"/>
      <c r="Y189" s="87"/>
      <c r="Z189" s="87"/>
      <c r="AA189" s="55"/>
      <c r="AB189" s="12">
        <f t="shared" si="161"/>
        <v>1.4533329434855891</v>
      </c>
      <c r="AC189" s="12">
        <f t="shared" si="155"/>
        <v>2.8221083785715551</v>
      </c>
      <c r="AD189" s="12">
        <f t="shared" si="156"/>
        <v>5.6261357936328498</v>
      </c>
      <c r="AE189" s="12">
        <f t="shared" si="157"/>
        <v>18.092396084664859</v>
      </c>
      <c r="AF189" s="12">
        <f t="shared" si="158"/>
        <v>53.279809331346733</v>
      </c>
      <c r="AG189" s="13">
        <f t="shared" si="159"/>
        <v>394.78019173463025</v>
      </c>
      <c r="AH189" s="87">
        <f t="shared" ref="AH189:AM189" si="174">AVERAGE(AH29,AH45,AH61,AH77,AH93,AH109,AH125,AH141,AH157)</f>
        <v>0.45333294348558906</v>
      </c>
      <c r="AI189" s="87">
        <f t="shared" si="174"/>
        <v>0.23059384232730679</v>
      </c>
      <c r="AJ189" s="87">
        <f t="shared" si="174"/>
        <v>0.18855975552584026</v>
      </c>
      <c r="AK189" s="87">
        <f t="shared" si="174"/>
        <v>0.15577901352966772</v>
      </c>
      <c r="AL189" s="87">
        <f t="shared" si="174"/>
        <v>0.14170023049424119</v>
      </c>
      <c r="AM189" s="55">
        <f t="shared" si="174"/>
        <v>0.12700828078705839</v>
      </c>
    </row>
    <row r="190" spans="1:45" x14ac:dyDescent="0.25">
      <c r="A190" t="s">
        <v>43</v>
      </c>
      <c r="B190" s="45">
        <v>100</v>
      </c>
      <c r="C190" s="49" t="str">
        <f t="shared" si="138"/>
        <v>Average GAVG_100</v>
      </c>
      <c r="D190" s="1"/>
      <c r="E190" s="1"/>
      <c r="F190" s="1"/>
      <c r="G190" s="1"/>
      <c r="H190" s="1"/>
      <c r="I190" s="18"/>
      <c r="J190" s="87"/>
      <c r="K190" s="87"/>
      <c r="L190" s="87"/>
      <c r="M190" s="87"/>
      <c r="N190" s="87"/>
      <c r="O190" s="55"/>
      <c r="P190" s="12"/>
      <c r="Q190" s="12"/>
      <c r="R190" s="12"/>
      <c r="S190" s="12"/>
      <c r="T190" s="12"/>
      <c r="U190" s="13"/>
      <c r="V190" s="87"/>
      <c r="W190" s="87"/>
      <c r="X190" s="87"/>
      <c r="Y190" s="87"/>
      <c r="Z190" s="87"/>
      <c r="AA190" s="55"/>
      <c r="AB190" s="12">
        <f t="shared" si="161"/>
        <v>1.75824001376173</v>
      </c>
      <c r="AC190" s="12">
        <f t="shared" si="155"/>
        <v>4.1910872368225078</v>
      </c>
      <c r="AD190" s="12">
        <f t="shared" si="156"/>
        <v>8.944476737224818</v>
      </c>
      <c r="AE190" s="12">
        <f t="shared" si="157"/>
        <v>39.018819584821898</v>
      </c>
      <c r="AF190" s="12">
        <f t="shared" si="158"/>
        <v>135.48975144329106</v>
      </c>
      <c r="AG190" s="13">
        <f t="shared" si="159"/>
        <v>1589.8838712360998</v>
      </c>
      <c r="AH190" s="87">
        <f t="shared" ref="AH190:AM190" si="175">AVERAGE(AH30,AH46,AH62,AH78,AH94,AH110,AH126,AH142,AH158)</f>
        <v>0.75824001376173</v>
      </c>
      <c r="AI190" s="87">
        <f t="shared" si="175"/>
        <v>0.33188074429570241</v>
      </c>
      <c r="AJ190" s="87">
        <f t="shared" si="175"/>
        <v>0.24496027496064005</v>
      </c>
      <c r="AK190" s="87">
        <f t="shared" si="175"/>
        <v>0.20105724229945815</v>
      </c>
      <c r="AL190" s="87">
        <f t="shared" si="175"/>
        <v>0.1777782994902774</v>
      </c>
      <c r="AM190" s="55">
        <f t="shared" si="175"/>
        <v>0.15885022139291205</v>
      </c>
    </row>
    <row r="191" spans="1:45" x14ac:dyDescent="0.25">
      <c r="A191" s="9" t="s">
        <v>43</v>
      </c>
      <c r="B191" s="46" t="s">
        <v>31</v>
      </c>
      <c r="C191" s="50" t="str">
        <f t="shared" si="138"/>
        <v>Average GAVG_mean</v>
      </c>
      <c r="D191" s="25"/>
      <c r="E191" s="25"/>
      <c r="F191" s="25"/>
      <c r="G191" s="25"/>
      <c r="H191" s="25"/>
      <c r="I191" s="26"/>
      <c r="J191" s="57"/>
      <c r="K191" s="57"/>
      <c r="L191" s="57"/>
      <c r="M191" s="57"/>
      <c r="N191" s="57"/>
      <c r="O191" s="58"/>
      <c r="P191" s="14"/>
      <c r="Q191" s="14"/>
      <c r="R191" s="14"/>
      <c r="S191" s="14"/>
      <c r="T191" s="14"/>
      <c r="U191" s="15"/>
      <c r="V191" s="57"/>
      <c r="W191" s="57"/>
      <c r="X191" s="57"/>
      <c r="Y191" s="57"/>
      <c r="Z191" s="57"/>
      <c r="AA191" s="58"/>
      <c r="AB191" s="14">
        <f t="shared" si="161"/>
        <v>1.0885961286863413</v>
      </c>
      <c r="AC191" s="14">
        <f t="shared" si="155"/>
        <v>1.5180516324337279</v>
      </c>
      <c r="AD191" s="14">
        <f t="shared" si="156"/>
        <v>2.3143446764383682</v>
      </c>
      <c r="AE191" s="14">
        <f t="shared" si="157"/>
        <v>5.3771018569917528</v>
      </c>
      <c r="AF191" s="14">
        <f t="shared" si="158"/>
        <v>12.3844854941888</v>
      </c>
      <c r="AG191" s="15">
        <f t="shared" si="159"/>
        <v>65.763500835208788</v>
      </c>
      <c r="AH191" s="57">
        <f t="shared" ref="AH191:AM191" si="176">AVERAGE(AH31,AH47,AH63,AH79,AH95,AH111,AH127,AH143,AH159)</f>
        <v>8.8596128686341313E-2</v>
      </c>
      <c r="AI191" s="57">
        <f t="shared" si="176"/>
        <v>8.7069494383683665E-2</v>
      </c>
      <c r="AJ191" s="57">
        <f t="shared" si="176"/>
        <v>8.7533901222974664E-2</v>
      </c>
      <c r="AK191" s="57">
        <f t="shared" si="176"/>
        <v>8.7745795221550404E-2</v>
      </c>
      <c r="AL191" s="57">
        <f t="shared" si="176"/>
        <v>8.7499999999999911E-2</v>
      </c>
      <c r="AM191" s="58">
        <f t="shared" si="176"/>
        <v>8.7325813565126087E-2</v>
      </c>
    </row>
    <row r="192" spans="1:45" x14ac:dyDescent="0.25">
      <c r="A192" t="s">
        <v>44</v>
      </c>
      <c r="B192" s="45">
        <v>0</v>
      </c>
      <c r="C192" s="49" t="str">
        <f t="shared" si="138"/>
        <v>Least Binding_0</v>
      </c>
      <c r="D192" s="1"/>
      <c r="E192" s="1"/>
      <c r="F192" s="1"/>
      <c r="G192" s="1"/>
      <c r="H192" s="1"/>
      <c r="I192" s="18"/>
      <c r="J192" s="87"/>
      <c r="K192" s="87"/>
      <c r="L192" s="87"/>
      <c r="M192" s="87"/>
      <c r="N192" s="87"/>
      <c r="O192" s="55"/>
      <c r="P192" s="12"/>
      <c r="Q192" s="12"/>
      <c r="R192" s="12"/>
      <c r="S192" s="12"/>
      <c r="T192" s="12"/>
      <c r="U192" s="13"/>
      <c r="V192" s="87"/>
      <c r="W192" s="87"/>
      <c r="X192" s="87"/>
      <c r="Y192" s="87"/>
      <c r="Z192" s="87"/>
      <c r="AA192" s="55"/>
      <c r="AB192" s="12">
        <f>MAX(AB16,AB32,AB48,AB64,AB80,AB96,AB112,AB128,AB144)</f>
        <v>0.48062658617840232</v>
      </c>
      <c r="AC192" s="12">
        <f t="shared" ref="AC192:AM192" si="177">MAX(AC16,AC32,AC48,AC64,AC80,AC96,AC112,AC128,AC144)</f>
        <v>0.27679574369181592</v>
      </c>
      <c r="AD192" s="12">
        <f t="shared" si="177"/>
        <v>0.32551492561711898</v>
      </c>
      <c r="AE192" s="12">
        <f t="shared" si="177"/>
        <v>0.31569423961882376</v>
      </c>
      <c r="AF192" s="12">
        <f t="shared" si="177"/>
        <v>0.56447075855408935</v>
      </c>
      <c r="AG192" s="13">
        <f t="shared" si="177"/>
        <v>0.85268141986525137</v>
      </c>
      <c r="AH192" s="87">
        <f t="shared" si="177"/>
        <v>-0.51937341382159774</v>
      </c>
      <c r="AI192" s="87">
        <f t="shared" si="177"/>
        <v>-0.22655064516461121</v>
      </c>
      <c r="AJ192" s="87">
        <f t="shared" si="177"/>
        <v>-0.1061655468431103</v>
      </c>
      <c r="AK192" s="87">
        <f t="shared" si="177"/>
        <v>-5.6018826628662644E-2</v>
      </c>
      <c r="AL192" s="87">
        <f t="shared" si="177"/>
        <v>-1.8881688021545662E-2</v>
      </c>
      <c r="AM192" s="55">
        <f t="shared" si="177"/>
        <v>-3.1823113437969841E-3</v>
      </c>
      <c r="AN192" s="2" t="str">
        <f>IF(AB192=AB16,$A16,IF(AB192=AB32,$A32,IF(AB192=AB48,$A48,IF(AB192=AB64,$A64,IF(AB192=AB80,$A80,IF(AB192=AB96,$A96,IF(AB192=AB112,$A112,IF(AB192=AB128,$A128,IF(AB192=AB144,$A144,"error")))))))))</f>
        <v>Heston</v>
      </c>
      <c r="AO192" s="3" t="str">
        <f t="shared" ref="AO192:AS192" si="178">IF(AC192=AC16,$A16,IF(AC192=AC32,$A32,IF(AC192=AC48,$A48,IF(AC192=AC64,$A64,IF(AC192=AC80,$A80,IF(AC192=AC96,$A96,IF(AC192=AC112,$A112,IF(AC192=AC128,$A128,IF(AC192=AC144,$A144,"error")))))))))</f>
        <v>SLV2</v>
      </c>
      <c r="AP192" s="3" t="str">
        <f t="shared" si="178"/>
        <v>SLV2</v>
      </c>
      <c r="AQ192" s="3" t="str">
        <f t="shared" si="178"/>
        <v>SLV2</v>
      </c>
      <c r="AR192" s="3" t="str">
        <f t="shared" si="178"/>
        <v>SLV2</v>
      </c>
      <c r="AS192" s="4" t="str">
        <f t="shared" si="178"/>
        <v>SLV2</v>
      </c>
    </row>
    <row r="193" spans="1:45" x14ac:dyDescent="0.25">
      <c r="A193" t="s">
        <v>44</v>
      </c>
      <c r="B193" s="45">
        <v>1</v>
      </c>
      <c r="C193" s="49" t="str">
        <f t="shared" si="138"/>
        <v>Least Binding_1</v>
      </c>
      <c r="D193" s="1"/>
      <c r="E193" s="1"/>
      <c r="F193" s="1"/>
      <c r="G193" s="1"/>
      <c r="H193" s="1"/>
      <c r="I193" s="18"/>
      <c r="J193" s="87"/>
      <c r="K193" s="87"/>
      <c r="L193" s="87"/>
      <c r="M193" s="87"/>
      <c r="N193" s="87"/>
      <c r="O193" s="55"/>
      <c r="P193" s="12"/>
      <c r="Q193" s="12"/>
      <c r="R193" s="12"/>
      <c r="S193" s="12"/>
      <c r="T193" s="12"/>
      <c r="U193" s="13"/>
      <c r="V193" s="87"/>
      <c r="W193" s="87"/>
      <c r="X193" s="87"/>
      <c r="Y193" s="87"/>
      <c r="Z193" s="87"/>
      <c r="AA193" s="55"/>
      <c r="AB193" s="12">
        <f t="shared" ref="AB193:AM193" si="179">MAX(AB17,AB33,AB49,AB65,AB81,AB97,AB113,AB129,AB145)</f>
        <v>0.71296220576592273</v>
      </c>
      <c r="AC193" s="12">
        <f t="shared" si="179"/>
        <v>0.64063563312836147</v>
      </c>
      <c r="AD193" s="12">
        <f t="shared" si="179"/>
        <v>0.70653194395223884</v>
      </c>
      <c r="AE193" s="12">
        <f t="shared" si="179"/>
        <v>0.99423902245339979</v>
      </c>
      <c r="AF193" s="12">
        <f t="shared" si="179"/>
        <v>1.545426821450848</v>
      </c>
      <c r="AG193" s="13">
        <f t="shared" si="179"/>
        <v>4.1546633043294694</v>
      </c>
      <c r="AH193" s="87">
        <f t="shared" si="179"/>
        <v>-0.28703779423407727</v>
      </c>
      <c r="AI193" s="87">
        <f t="shared" si="179"/>
        <v>-8.5208294375604399E-2</v>
      </c>
      <c r="AJ193" s="87">
        <f t="shared" si="179"/>
        <v>-3.4142224896640871E-2</v>
      </c>
      <c r="AK193" s="87">
        <f t="shared" si="179"/>
        <v>-2.8884007706209136E-4</v>
      </c>
      <c r="AL193" s="87">
        <f t="shared" si="179"/>
        <v>1.4615785523996117E-2</v>
      </c>
      <c r="AM193" s="55">
        <f t="shared" si="179"/>
        <v>2.8894194369663229E-2</v>
      </c>
      <c r="AN193" s="5" t="str">
        <f t="shared" ref="AN193:AS193" si="180">IF(AB193=AB17,$A17,IF(AB193=AB33,$A33,IF(AB193=AB49,$A49,IF(AB193=AB65,$A65,IF(AB193=AB81,$A81,IF(AB193=AB97,$A97,IF(AB193=AB113,$A113,IF(AB193=AB129,$A129,IF(AB193=AB145,$A145,"error")))))))))</f>
        <v>Heston</v>
      </c>
      <c r="AO193" t="str">
        <f t="shared" si="180"/>
        <v>SLV2</v>
      </c>
      <c r="AP193" t="str">
        <f t="shared" si="180"/>
        <v>SLV2</v>
      </c>
      <c r="AQ193" t="str">
        <f t="shared" si="180"/>
        <v>SLV2</v>
      </c>
      <c r="AR193" t="str">
        <f t="shared" si="180"/>
        <v>SLV2</v>
      </c>
      <c r="AS193" s="6" t="str">
        <f t="shared" si="180"/>
        <v>SLV2</v>
      </c>
    </row>
    <row r="194" spans="1:45" x14ac:dyDescent="0.25">
      <c r="A194" t="s">
        <v>44</v>
      </c>
      <c r="B194" s="45">
        <v>5</v>
      </c>
      <c r="C194" s="49" t="str">
        <f t="shared" si="138"/>
        <v>Least Binding_5</v>
      </c>
      <c r="D194" s="1"/>
      <c r="E194" s="1"/>
      <c r="F194" s="1"/>
      <c r="G194" s="1"/>
      <c r="H194" s="1"/>
      <c r="I194" s="18"/>
      <c r="J194" s="87"/>
      <c r="K194" s="87"/>
      <c r="L194" s="87"/>
      <c r="M194" s="87"/>
      <c r="N194" s="87"/>
      <c r="O194" s="55"/>
      <c r="P194" s="12"/>
      <c r="Q194" s="12"/>
      <c r="R194" s="12"/>
      <c r="S194" s="12"/>
      <c r="T194" s="12"/>
      <c r="U194" s="13"/>
      <c r="V194" s="87"/>
      <c r="W194" s="87"/>
      <c r="X194" s="87"/>
      <c r="Y194" s="87"/>
      <c r="Z194" s="87"/>
      <c r="AA194" s="55"/>
      <c r="AB194" s="12">
        <f t="shared" ref="AB194:AM194" si="181">MAX(AB18,AB34,AB50,AB66,AB82,AB98,AB114,AB130,AB146)</f>
        <v>0.83202965908951154</v>
      </c>
      <c r="AC194" s="12">
        <f t="shared" si="181"/>
        <v>0.84203963548948757</v>
      </c>
      <c r="AD194" s="12">
        <f t="shared" si="181"/>
        <v>1.0221947054377647</v>
      </c>
      <c r="AE194" s="12">
        <f t="shared" si="181"/>
        <v>1.6191248692175382</v>
      </c>
      <c r="AF194" s="12">
        <f t="shared" si="181"/>
        <v>2.7279663137727108</v>
      </c>
      <c r="AG194" s="13">
        <f t="shared" si="181"/>
        <v>8.6259660605602182</v>
      </c>
      <c r="AH194" s="87">
        <f t="shared" si="181"/>
        <v>-0.16797034091048846</v>
      </c>
      <c r="AI194" s="87">
        <f t="shared" si="181"/>
        <v>-3.3801170745890952E-2</v>
      </c>
      <c r="AJ194" s="87">
        <f t="shared" si="181"/>
        <v>2.1976099891720668E-3</v>
      </c>
      <c r="AK194" s="87">
        <f t="shared" si="181"/>
        <v>2.438690273175137E-2</v>
      </c>
      <c r="AL194" s="87">
        <f t="shared" si="181"/>
        <v>3.4017685307903278E-2</v>
      </c>
      <c r="AM194" s="55">
        <f t="shared" si="181"/>
        <v>4.4037636683045056E-2</v>
      </c>
      <c r="AN194" s="5" t="str">
        <f t="shared" ref="AN194:AS194" si="182">IF(AB194=AB18,$A18,IF(AB194=AB34,$A34,IF(AB194=AB50,$A50,IF(AB194=AB66,$A66,IF(AB194=AB82,$A82,IF(AB194=AB98,$A98,IF(AB194=AB114,$A114,IF(AB194=AB130,$A130,IF(AB194=AB146,$A146,"error")))))))))</f>
        <v>SLV2</v>
      </c>
      <c r="AO194" t="str">
        <f t="shared" si="182"/>
        <v>SLV2</v>
      </c>
      <c r="AP194" t="str">
        <f t="shared" si="182"/>
        <v>SLV2</v>
      </c>
      <c r="AQ194" t="str">
        <f t="shared" si="182"/>
        <v>SLV2</v>
      </c>
      <c r="AR194" t="str">
        <f t="shared" si="182"/>
        <v>SLV2</v>
      </c>
      <c r="AS194" s="6" t="str">
        <f t="shared" si="182"/>
        <v>SLV2</v>
      </c>
    </row>
    <row r="195" spans="1:45" x14ac:dyDescent="0.25">
      <c r="A195" t="s">
        <v>44</v>
      </c>
      <c r="B195" s="45">
        <v>10</v>
      </c>
      <c r="C195" s="49" t="str">
        <f t="shared" si="138"/>
        <v>Least Binding_10</v>
      </c>
      <c r="D195" s="1"/>
      <c r="E195" s="1"/>
      <c r="F195" s="1"/>
      <c r="G195" s="1"/>
      <c r="H195" s="1"/>
      <c r="I195" s="18"/>
      <c r="J195" s="87"/>
      <c r="K195" s="87"/>
      <c r="L195" s="87"/>
      <c r="M195" s="87"/>
      <c r="N195" s="87"/>
      <c r="O195" s="55"/>
      <c r="P195" s="12"/>
      <c r="Q195" s="12"/>
      <c r="R195" s="12"/>
      <c r="S195" s="12"/>
      <c r="T195" s="12"/>
      <c r="U195" s="13"/>
      <c r="V195" s="87"/>
      <c r="W195" s="87"/>
      <c r="X195" s="87"/>
      <c r="Y195" s="87"/>
      <c r="Z195" s="87"/>
      <c r="AA195" s="55"/>
      <c r="AB195" s="12">
        <f t="shared" ref="AB195:AM195" si="183">MAX(AB19,AB35,AB51,AB67,AB83,AB99,AB115,AB131,AB147)</f>
        <v>0.89420653822946949</v>
      </c>
      <c r="AC195" s="12">
        <f t="shared" si="183"/>
        <v>0.98486967779956658</v>
      </c>
      <c r="AD195" s="12">
        <f t="shared" si="183"/>
        <v>1.2234229170020376</v>
      </c>
      <c r="AE195" s="12">
        <f t="shared" si="183"/>
        <v>2.0974448420624241</v>
      </c>
      <c r="AF195" s="12">
        <f t="shared" si="183"/>
        <v>3.739976987961632</v>
      </c>
      <c r="AG195" s="13">
        <f t="shared" si="183"/>
        <v>12.775417183801562</v>
      </c>
      <c r="AH195" s="87">
        <f t="shared" si="183"/>
        <v>-0.10579346177053051</v>
      </c>
      <c r="AI195" s="87">
        <f t="shared" si="183"/>
        <v>-3.0445466126942655E-3</v>
      </c>
      <c r="AJ195" s="87">
        <f t="shared" si="183"/>
        <v>2.036995241943429E-2</v>
      </c>
      <c r="AK195" s="87">
        <f t="shared" si="183"/>
        <v>3.7730371300191745E-2</v>
      </c>
      <c r="AL195" s="87">
        <f t="shared" si="183"/>
        <v>4.4950290391379877E-2</v>
      </c>
      <c r="AM195" s="55">
        <f t="shared" si="183"/>
        <v>5.2270758117185956E-2</v>
      </c>
      <c r="AN195" s="5" t="str">
        <f t="shared" ref="AN195:AS195" si="184">IF(AB195=AB19,$A19,IF(AB195=AB35,$A35,IF(AB195=AB51,$A51,IF(AB195=AB67,$A67,IF(AB195=AB83,$A83,IF(AB195=AB99,$A99,IF(AB195=AB115,$A115,IF(AB195=AB131,$A131,IF(AB195=AB147,$A147,"error")))))))))</f>
        <v>SLV2</v>
      </c>
      <c r="AO195" t="str">
        <f t="shared" si="184"/>
        <v>SLV2</v>
      </c>
      <c r="AP195" t="str">
        <f t="shared" si="184"/>
        <v>SLV2</v>
      </c>
      <c r="AQ195" t="str">
        <f t="shared" si="184"/>
        <v>SLV2</v>
      </c>
      <c r="AR195" t="str">
        <f t="shared" si="184"/>
        <v>SLV2</v>
      </c>
      <c r="AS195" s="6" t="str">
        <f t="shared" si="184"/>
        <v>SLV2</v>
      </c>
    </row>
    <row r="196" spans="1:45" x14ac:dyDescent="0.25">
      <c r="A196" t="s">
        <v>44</v>
      </c>
      <c r="B196" s="45">
        <v>15</v>
      </c>
      <c r="C196" s="49" t="str">
        <f t="shared" si="138"/>
        <v>Least Binding_15</v>
      </c>
      <c r="D196" s="1"/>
      <c r="E196" s="1"/>
      <c r="F196" s="1"/>
      <c r="G196" s="1"/>
      <c r="H196" s="1"/>
      <c r="I196" s="18"/>
      <c r="J196" s="87"/>
      <c r="K196" s="87"/>
      <c r="L196" s="87"/>
      <c r="M196" s="87"/>
      <c r="N196" s="87"/>
      <c r="O196" s="55"/>
      <c r="P196" s="12"/>
      <c r="Q196" s="12"/>
      <c r="R196" s="12"/>
      <c r="S196" s="12"/>
      <c r="T196" s="12"/>
      <c r="U196" s="13"/>
      <c r="V196" s="87"/>
      <c r="W196" s="87"/>
      <c r="X196" s="87"/>
      <c r="Y196" s="87"/>
      <c r="Z196" s="87"/>
      <c r="AA196" s="55"/>
      <c r="AB196" s="12">
        <f t="shared" ref="AB196:AM196" si="185">MAX(AB20,AB36,AB52,AB68,AB84,AB100,AB116,AB132,AB148)</f>
        <v>0.93222303929811823</v>
      </c>
      <c r="AC196" s="12">
        <f t="shared" si="185"/>
        <v>1.0733161766117441</v>
      </c>
      <c r="AD196" s="12">
        <f t="shared" si="185"/>
        <v>1.3805113315301352</v>
      </c>
      <c r="AE196" s="12">
        <f t="shared" si="185"/>
        <v>2.4617607695233961</v>
      </c>
      <c r="AF196" s="12">
        <f t="shared" si="185"/>
        <v>4.5498428979416543</v>
      </c>
      <c r="AG196" s="13">
        <f t="shared" si="185"/>
        <v>16.490122543616209</v>
      </c>
      <c r="AH196" s="87">
        <f t="shared" si="185"/>
        <v>-6.7776960701881772E-2</v>
      </c>
      <c r="AI196" s="87">
        <f t="shared" si="185"/>
        <v>1.425121116028838E-2</v>
      </c>
      <c r="AJ196" s="87">
        <f t="shared" si="185"/>
        <v>3.2770912127567886E-2</v>
      </c>
      <c r="AK196" s="87">
        <f t="shared" si="185"/>
        <v>4.6073721593391515E-2</v>
      </c>
      <c r="AL196" s="87">
        <f t="shared" si="185"/>
        <v>5.1800113568063466E-2</v>
      </c>
      <c r="AM196" s="55">
        <f t="shared" si="185"/>
        <v>5.7656097906744419E-2</v>
      </c>
      <c r="AN196" s="5" t="str">
        <f t="shared" ref="AN196:AS196" si="186">IF(AB196=AB20,$A20,IF(AB196=AB36,$A36,IF(AB196=AB52,$A52,IF(AB196=AB68,$A68,IF(AB196=AB84,$A84,IF(AB196=AB100,$A100,IF(AB196=AB116,$A116,IF(AB196=AB132,$A132,IF(AB196=AB148,$A148,"error")))))))))</f>
        <v>SLV2</v>
      </c>
      <c r="AO196" t="str">
        <f t="shared" si="186"/>
        <v>SLV2</v>
      </c>
      <c r="AP196" t="str">
        <f t="shared" si="186"/>
        <v>SLV2</v>
      </c>
      <c r="AQ196" t="str">
        <f t="shared" si="186"/>
        <v>SLV2</v>
      </c>
      <c r="AR196" t="str">
        <f t="shared" si="186"/>
        <v>SLV2</v>
      </c>
      <c r="AS196" s="6" t="str">
        <f t="shared" si="186"/>
        <v>SLV2</v>
      </c>
    </row>
    <row r="197" spans="1:45" x14ac:dyDescent="0.25">
      <c r="A197" t="s">
        <v>44</v>
      </c>
      <c r="B197" s="45">
        <v>25</v>
      </c>
      <c r="C197" s="49" t="str">
        <f t="shared" si="138"/>
        <v>Least Binding_25</v>
      </c>
      <c r="D197" s="1"/>
      <c r="E197" s="1"/>
      <c r="F197" s="1"/>
      <c r="G197" s="1"/>
      <c r="H197" s="1"/>
      <c r="I197" s="18"/>
      <c r="J197" s="87"/>
      <c r="K197" s="87"/>
      <c r="L197" s="87"/>
      <c r="M197" s="87"/>
      <c r="N197" s="87"/>
      <c r="O197" s="55"/>
      <c r="P197" s="12"/>
      <c r="Q197" s="12"/>
      <c r="R197" s="12"/>
      <c r="S197" s="12"/>
      <c r="T197" s="12"/>
      <c r="U197" s="13"/>
      <c r="V197" s="87"/>
      <c r="W197" s="87"/>
      <c r="X197" s="87"/>
      <c r="Y197" s="87"/>
      <c r="Z197" s="87"/>
      <c r="AA197" s="55"/>
      <c r="AB197" s="12">
        <f t="shared" ref="AB197:AM197" si="187">MAX(AB21,AB37,AB53,AB69,AB85,AB101,AB117,AB133,AB149)</f>
        <v>0.994051277497223</v>
      </c>
      <c r="AC197" s="12">
        <f t="shared" si="187"/>
        <v>1.2232260835138995</v>
      </c>
      <c r="AD197" s="12">
        <f t="shared" si="187"/>
        <v>1.6432734613340914</v>
      </c>
      <c r="AE197" s="12">
        <f t="shared" si="187"/>
        <v>3.1138519174679162</v>
      </c>
      <c r="AF197" s="12">
        <f t="shared" si="187"/>
        <v>6.0438084417274913</v>
      </c>
      <c r="AG197" s="13">
        <f t="shared" si="187"/>
        <v>23.610328345840038</v>
      </c>
      <c r="AH197" s="87">
        <f t="shared" si="187"/>
        <v>-5.9487225027770041E-3</v>
      </c>
      <c r="AI197" s="87">
        <f t="shared" si="187"/>
        <v>4.1121335878650855E-2</v>
      </c>
      <c r="AJ197" s="87">
        <f t="shared" si="187"/>
        <v>5.09232111234732E-2</v>
      </c>
      <c r="AK197" s="87">
        <f t="shared" si="187"/>
        <v>5.8436718761344375E-2</v>
      </c>
      <c r="AL197" s="87">
        <f t="shared" si="187"/>
        <v>6.1802368345021286E-2</v>
      </c>
      <c r="AM197" s="55">
        <f t="shared" si="187"/>
        <v>6.5275749282227347E-2</v>
      </c>
      <c r="AN197" s="5" t="str">
        <f t="shared" ref="AN197:AS197" si="188">IF(AB197=AB21,$A21,IF(AB197=AB37,$A37,IF(AB197=AB53,$A53,IF(AB197=AB69,$A69,IF(AB197=AB85,$A85,IF(AB197=AB101,$A101,IF(AB197=AB117,$A117,IF(AB197=AB133,$A133,IF(AB197=AB149,$A149,"error")))))))))</f>
        <v>SLV2</v>
      </c>
      <c r="AO197" t="str">
        <f t="shared" si="188"/>
        <v>SLV2</v>
      </c>
      <c r="AP197" t="str">
        <f t="shared" si="188"/>
        <v>SLV2</v>
      </c>
      <c r="AQ197" t="str">
        <f t="shared" si="188"/>
        <v>SLV2</v>
      </c>
      <c r="AR197" t="str">
        <f t="shared" si="188"/>
        <v>SLV2</v>
      </c>
      <c r="AS197" s="6" t="str">
        <f t="shared" si="188"/>
        <v>SLV2</v>
      </c>
    </row>
    <row r="198" spans="1:45" x14ac:dyDescent="0.25">
      <c r="A198" t="s">
        <v>44</v>
      </c>
      <c r="B198" s="45">
        <v>30</v>
      </c>
      <c r="C198" s="49" t="str">
        <f t="shared" si="138"/>
        <v>Least Binding_30</v>
      </c>
      <c r="D198" s="1"/>
      <c r="E198" s="1"/>
      <c r="F198" s="1"/>
      <c r="G198" s="1"/>
      <c r="H198" s="1"/>
      <c r="I198" s="18"/>
      <c r="J198" s="87"/>
      <c r="K198" s="87"/>
      <c r="L198" s="87"/>
      <c r="M198" s="87"/>
      <c r="N198" s="87"/>
      <c r="O198" s="55"/>
      <c r="P198" s="12"/>
      <c r="Q198" s="12"/>
      <c r="R198" s="12"/>
      <c r="S198" s="12"/>
      <c r="T198" s="12"/>
      <c r="U198" s="13"/>
      <c r="V198" s="87"/>
      <c r="W198" s="87"/>
      <c r="X198" s="87"/>
      <c r="Y198" s="87"/>
      <c r="Z198" s="87"/>
      <c r="AA198" s="55"/>
      <c r="AB198" s="12">
        <f t="shared" ref="AB198:AM198" si="189">MAX(AB22,AB38,AB54,AB70,AB86,AB102,AB118,AB134,AB150)</f>
        <v>1.0184419478794104</v>
      </c>
      <c r="AC198" s="12">
        <f t="shared" si="189"/>
        <v>1.2816571869391824</v>
      </c>
      <c r="AD198" s="12">
        <f t="shared" si="189"/>
        <v>1.7554586947059241</v>
      </c>
      <c r="AE198" s="12">
        <f t="shared" si="189"/>
        <v>3.4149899225436102</v>
      </c>
      <c r="AF198" s="12">
        <f t="shared" si="189"/>
        <v>6.8431338808124762</v>
      </c>
      <c r="AG198" s="13">
        <f t="shared" si="189"/>
        <v>27.557676279981155</v>
      </c>
      <c r="AH198" s="87">
        <f t="shared" si="189"/>
        <v>1.8441947879410447E-2</v>
      </c>
      <c r="AI198" s="87">
        <f t="shared" si="189"/>
        <v>5.0883021462299505E-2</v>
      </c>
      <c r="AJ198" s="87">
        <f t="shared" si="189"/>
        <v>5.7886467130050967E-2</v>
      </c>
      <c r="AK198" s="87">
        <f t="shared" si="189"/>
        <v>6.3333438577106937E-2</v>
      </c>
      <c r="AL198" s="87">
        <f t="shared" si="189"/>
        <v>6.6207748964354884E-2</v>
      </c>
      <c r="AM198" s="55">
        <f t="shared" si="189"/>
        <v>6.8574612514836542E-2</v>
      </c>
      <c r="AN198" s="5" t="str">
        <f t="shared" ref="AN198:AS198" si="190">IF(AB198=AB22,$A22,IF(AB198=AB38,$A38,IF(AB198=AB54,$A54,IF(AB198=AB70,$A70,IF(AB198=AB86,$A86,IF(AB198=AB102,$A102,IF(AB198=AB118,$A118,IF(AB198=AB134,$A134,IF(AB198=AB150,$A150,"error")))))))))</f>
        <v>SLV2</v>
      </c>
      <c r="AO198" t="str">
        <f t="shared" si="190"/>
        <v>SLV2</v>
      </c>
      <c r="AP198" t="str">
        <f t="shared" si="190"/>
        <v>SLV2</v>
      </c>
      <c r="AQ198" t="str">
        <f t="shared" si="190"/>
        <v>SLV2</v>
      </c>
      <c r="AR198" t="str">
        <f t="shared" si="190"/>
        <v>SLV2</v>
      </c>
      <c r="AS198" s="6" t="str">
        <f t="shared" si="190"/>
        <v>SLV2</v>
      </c>
    </row>
    <row r="199" spans="1:45" x14ac:dyDescent="0.25">
      <c r="A199" t="s">
        <v>44</v>
      </c>
      <c r="B199" s="45">
        <v>50</v>
      </c>
      <c r="C199" s="49" t="str">
        <f t="shared" si="138"/>
        <v>Least Binding_50</v>
      </c>
      <c r="D199" s="1"/>
      <c r="E199" s="1"/>
      <c r="F199" s="1"/>
      <c r="G199" s="1"/>
      <c r="H199" s="1"/>
      <c r="I199" s="18"/>
      <c r="J199" s="87"/>
      <c r="K199" s="87"/>
      <c r="L199" s="87"/>
      <c r="M199" s="87"/>
      <c r="N199" s="87"/>
      <c r="O199" s="55"/>
      <c r="P199" s="12"/>
      <c r="Q199" s="12"/>
      <c r="R199" s="12"/>
      <c r="S199" s="12"/>
      <c r="T199" s="12"/>
      <c r="U199" s="13"/>
      <c r="V199" s="87"/>
      <c r="W199" s="87"/>
      <c r="X199" s="87"/>
      <c r="Y199" s="87"/>
      <c r="Z199" s="87"/>
      <c r="AA199" s="55"/>
      <c r="AB199" s="12">
        <f>AVERAGE(AB23,AB39,AB55,AB71,AB87,AB103,AB119,AB135,AB151)</f>
        <v>1.0930674117639465</v>
      </c>
      <c r="AC199" s="12">
        <f t="shared" ref="AC199:AM199" si="191">AVERAGE(AC23,AC39,AC55,AC71,AC87,AC103,AC119,AC135,AC151)</f>
        <v>1.4786992276815745</v>
      </c>
      <c r="AD199" s="12">
        <f t="shared" si="191"/>
        <v>2.1463232916194532</v>
      </c>
      <c r="AE199" s="12">
        <f t="shared" si="191"/>
        <v>4.4718206657442305</v>
      </c>
      <c r="AF199" s="12">
        <f t="shared" si="191"/>
        <v>9.2285161693215336</v>
      </c>
      <c r="AG199" s="13">
        <f t="shared" si="191"/>
        <v>39.984717541156236</v>
      </c>
      <c r="AH199" s="87">
        <f t="shared" si="191"/>
        <v>9.3067411763946506E-2</v>
      </c>
      <c r="AI199" s="87">
        <f t="shared" si="191"/>
        <v>8.1363297119636191E-2</v>
      </c>
      <c r="AJ199" s="87">
        <f t="shared" si="191"/>
        <v>7.9336441128789681E-2</v>
      </c>
      <c r="AK199" s="87">
        <f t="shared" si="191"/>
        <v>7.7720730265909088E-2</v>
      </c>
      <c r="AL199" s="87">
        <f t="shared" si="191"/>
        <v>7.6823975337825479E-2</v>
      </c>
      <c r="AM199" s="55">
        <f t="shared" si="191"/>
        <v>7.6453291820422542E-2</v>
      </c>
      <c r="AN199" s="5"/>
      <c r="AS199" s="6"/>
    </row>
    <row r="200" spans="1:45" x14ac:dyDescent="0.25">
      <c r="A200" t="s">
        <v>44</v>
      </c>
      <c r="B200" s="45">
        <v>70</v>
      </c>
      <c r="C200" s="49" t="str">
        <f t="shared" si="138"/>
        <v>Least Binding_70</v>
      </c>
      <c r="D200" s="1"/>
      <c r="E200" s="1"/>
      <c r="F200" s="1"/>
      <c r="G200" s="1"/>
      <c r="H200" s="1"/>
      <c r="I200" s="18"/>
      <c r="J200" s="87"/>
      <c r="K200" s="87"/>
      <c r="L200" s="87"/>
      <c r="M200" s="87"/>
      <c r="N200" s="87"/>
      <c r="O200" s="55"/>
      <c r="P200" s="12"/>
      <c r="Q200" s="12"/>
      <c r="R200" s="12"/>
      <c r="S200" s="12"/>
      <c r="T200" s="12"/>
      <c r="U200" s="13"/>
      <c r="V200" s="87"/>
      <c r="W200" s="87"/>
      <c r="X200" s="87"/>
      <c r="Y200" s="87"/>
      <c r="Z200" s="87"/>
      <c r="AA200" s="55"/>
      <c r="AB200" s="12">
        <f>MIN(AB24,AB40,AB56,AB72,AB88,AB104,AB120,AB136,AB152)</f>
        <v>1.1681510297923903</v>
      </c>
      <c r="AC200" s="12">
        <f t="shared" ref="AC200:AM200" si="192">MIN(AC24,AC40,AC56,AC72,AC88,AC104,AC120,AC136,AC152)</f>
        <v>1.727150959330835</v>
      </c>
      <c r="AD200" s="12">
        <f t="shared" si="192"/>
        <v>2.7008105287243107</v>
      </c>
      <c r="AE200" s="12">
        <f t="shared" si="192"/>
        <v>6.1387917018149718</v>
      </c>
      <c r="AF200" s="12">
        <f t="shared" si="192"/>
        <v>13.503567776314577</v>
      </c>
      <c r="AG200" s="13">
        <f t="shared" si="192"/>
        <v>62.705950101795388</v>
      </c>
      <c r="AH200" s="87">
        <f t="shared" si="192"/>
        <v>0.16815102979239027</v>
      </c>
      <c r="AI200" s="87">
        <f t="shared" si="192"/>
        <v>0.11549097167063604</v>
      </c>
      <c r="AJ200" s="87">
        <f t="shared" si="192"/>
        <v>0.1044585251474186</v>
      </c>
      <c r="AK200" s="87">
        <f t="shared" si="192"/>
        <v>9.497485176260656E-2</v>
      </c>
      <c r="AL200" s="87">
        <f t="shared" si="192"/>
        <v>9.0640492001758499E-2</v>
      </c>
      <c r="AM200" s="55">
        <f t="shared" si="192"/>
        <v>8.6290984143114535E-2</v>
      </c>
      <c r="AN200" s="5" t="str">
        <f t="shared" ref="AN200:AS200" si="193">IF(AB200=AB24,$A24,IF(AB200=AB40,$A40,IF(AB200=AB56,$A56,IF(AB200=AB72,$A72,IF(AB200=AB88,$A88,IF(AB200=AB104,$A104,IF(AB200=AB120,$A120,IF(AB200=AB136,$A136,IF(AB200=AB152,$A152,"error")))))))))</f>
        <v>Heston</v>
      </c>
      <c r="AO200" t="str">
        <f t="shared" si="193"/>
        <v>SLV2</v>
      </c>
      <c r="AP200" t="str">
        <f t="shared" si="193"/>
        <v>RSLN2</v>
      </c>
      <c r="AQ200" t="str">
        <f t="shared" si="193"/>
        <v>RSLN2</v>
      </c>
      <c r="AR200" t="str">
        <f t="shared" si="193"/>
        <v>RSLN2</v>
      </c>
      <c r="AS200" s="6" t="str">
        <f t="shared" si="193"/>
        <v>RSLN2</v>
      </c>
    </row>
    <row r="201" spans="1:45" x14ac:dyDescent="0.25">
      <c r="A201" t="s">
        <v>44</v>
      </c>
      <c r="B201" s="45">
        <v>75</v>
      </c>
      <c r="C201" s="49" t="str">
        <f t="shared" si="138"/>
        <v>Least Binding_75</v>
      </c>
      <c r="D201" s="1"/>
      <c r="E201" s="1"/>
      <c r="F201" s="1"/>
      <c r="G201" s="1"/>
      <c r="H201" s="1"/>
      <c r="I201" s="18"/>
      <c r="J201" s="87"/>
      <c r="K201" s="87"/>
      <c r="L201" s="87"/>
      <c r="M201" s="87"/>
      <c r="N201" s="87"/>
      <c r="O201" s="55"/>
      <c r="P201" s="12"/>
      <c r="Q201" s="12"/>
      <c r="R201" s="12"/>
      <c r="S201" s="12"/>
      <c r="T201" s="12"/>
      <c r="U201" s="13"/>
      <c r="V201" s="87"/>
      <c r="W201" s="87"/>
      <c r="X201" s="87"/>
      <c r="Y201" s="87"/>
      <c r="Z201" s="87"/>
      <c r="AA201" s="55"/>
      <c r="AB201" s="12">
        <f t="shared" ref="AB201:AM201" si="194">MIN(AB25,AB41,AB57,AB73,AB89,AB105,AB121,AB137,AB153)</f>
        <v>1.1928363034880822</v>
      </c>
      <c r="AC201" s="12">
        <f t="shared" si="194"/>
        <v>1.7987982989261788</v>
      </c>
      <c r="AD201" s="12">
        <f t="shared" si="194"/>
        <v>2.8616291621121217</v>
      </c>
      <c r="AE201" s="12">
        <f t="shared" si="194"/>
        <v>6.7951405739648427</v>
      </c>
      <c r="AF201" s="12">
        <f t="shared" si="194"/>
        <v>15.525903539398172</v>
      </c>
      <c r="AG201" s="13">
        <f t="shared" si="194"/>
        <v>74.112269132299417</v>
      </c>
      <c r="AH201" s="87">
        <f t="shared" si="194"/>
        <v>0.19283630348808223</v>
      </c>
      <c r="AI201" s="87">
        <f t="shared" si="194"/>
        <v>0.1245958942869303</v>
      </c>
      <c r="AJ201" s="87">
        <f t="shared" si="194"/>
        <v>0.11086513202870063</v>
      </c>
      <c r="AK201" s="87">
        <f t="shared" si="194"/>
        <v>0.10055036529038741</v>
      </c>
      <c r="AL201" s="87">
        <f t="shared" si="194"/>
        <v>9.5725821287201196E-2</v>
      </c>
      <c r="AM201" s="55">
        <f t="shared" si="194"/>
        <v>8.9927981324261053E-2</v>
      </c>
      <c r="AN201" s="5" t="str">
        <f t="shared" ref="AN201:AS201" si="195">IF(AB201=AB25,$A25,IF(AB201=AB41,$A41,IF(AB201=AB57,$A57,IF(AB201=AB73,$A73,IF(AB201=AB89,$A89,IF(AB201=AB105,$A105,IF(AB201=AB121,$A121,IF(AB201=AB137,$A137,IF(AB201=AB153,$A153,"error")))))))))</f>
        <v>Heston</v>
      </c>
      <c r="AO201" t="str">
        <f t="shared" si="195"/>
        <v>SLV2</v>
      </c>
      <c r="AP201" t="str">
        <f t="shared" si="195"/>
        <v>SLV2</v>
      </c>
      <c r="AQ201" t="str">
        <f t="shared" si="195"/>
        <v>RSLN2</v>
      </c>
      <c r="AR201" t="str">
        <f t="shared" si="195"/>
        <v>RSLN2</v>
      </c>
      <c r="AS201" s="6" t="str">
        <f t="shared" si="195"/>
        <v>RSLN2</v>
      </c>
    </row>
    <row r="202" spans="1:45" x14ac:dyDescent="0.25">
      <c r="A202" t="s">
        <v>44</v>
      </c>
      <c r="B202" s="45">
        <v>85</v>
      </c>
      <c r="C202" s="49" t="str">
        <f t="shared" si="138"/>
        <v>Least Binding_85</v>
      </c>
      <c r="D202" s="1"/>
      <c r="E202" s="1"/>
      <c r="F202" s="1"/>
      <c r="G202" s="1"/>
      <c r="H202" s="1"/>
      <c r="I202" s="18"/>
      <c r="J202" s="87"/>
      <c r="K202" s="87"/>
      <c r="L202" s="87"/>
      <c r="M202" s="87"/>
      <c r="N202" s="87"/>
      <c r="O202" s="55"/>
      <c r="P202" s="12"/>
      <c r="Q202" s="12"/>
      <c r="R202" s="12"/>
      <c r="S202" s="12"/>
      <c r="T202" s="12"/>
      <c r="U202" s="13"/>
      <c r="V202" s="87"/>
      <c r="W202" s="87"/>
      <c r="X202" s="87"/>
      <c r="Y202" s="87"/>
      <c r="Z202" s="87"/>
      <c r="AA202" s="55"/>
      <c r="AB202" s="12">
        <f t="shared" ref="AB202:AM202" si="196">MIN(AB26,AB42,AB58,AB74,AB90,AB106,AB122,AB138,AB154)</f>
        <v>1.2435463366973463</v>
      </c>
      <c r="AC202" s="12">
        <f t="shared" si="196"/>
        <v>1.9688083597641772</v>
      </c>
      <c r="AD202" s="12">
        <f t="shared" si="196"/>
        <v>3.2725411522474395</v>
      </c>
      <c r="AE202" s="12">
        <f t="shared" si="196"/>
        <v>8.4132784997511276</v>
      </c>
      <c r="AF202" s="12">
        <f t="shared" si="196"/>
        <v>20.392671691664692</v>
      </c>
      <c r="AG202" s="13">
        <f t="shared" si="196"/>
        <v>112.7765124093246</v>
      </c>
      <c r="AH202" s="87">
        <f t="shared" si="196"/>
        <v>0.24354633669734627</v>
      </c>
      <c r="AI202" s="87">
        <f t="shared" si="196"/>
        <v>0.1450928131508562</v>
      </c>
      <c r="AJ202" s="87">
        <f t="shared" si="196"/>
        <v>0.12587068595657835</v>
      </c>
      <c r="AK202" s="87">
        <f t="shared" si="196"/>
        <v>0.11236742740079375</v>
      </c>
      <c r="AL202" s="87">
        <f t="shared" si="196"/>
        <v>0.10573011409517608</v>
      </c>
      <c r="AM202" s="55">
        <f t="shared" si="196"/>
        <v>9.9118133968034261E-2</v>
      </c>
      <c r="AN202" s="5" t="str">
        <f t="shared" ref="AN202:AS202" si="197">IF(AB202=AB26,$A26,IF(AB202=AB42,$A42,IF(AB202=AB58,$A58,IF(AB202=AB74,$A74,IF(AB202=AB90,$A90,IF(AB202=AB106,$A106,IF(AB202=AB122,$A122,IF(AB202=AB138,$A138,IF(AB202=AB154,$A154,"error")))))))))</f>
        <v>SLV2</v>
      </c>
      <c r="AO202" t="str">
        <f t="shared" si="197"/>
        <v>SLV2</v>
      </c>
      <c r="AP202" t="str">
        <f t="shared" si="197"/>
        <v>SLV2</v>
      </c>
      <c r="AQ202" t="str">
        <f t="shared" si="197"/>
        <v>SLV2</v>
      </c>
      <c r="AR202" t="str">
        <f t="shared" si="197"/>
        <v>SLV2</v>
      </c>
      <c r="AS202" s="6" t="str">
        <f t="shared" si="197"/>
        <v>RSLN2</v>
      </c>
    </row>
    <row r="203" spans="1:45" x14ac:dyDescent="0.25">
      <c r="A203" t="s">
        <v>44</v>
      </c>
      <c r="B203" s="45">
        <v>90</v>
      </c>
      <c r="C203" s="49" t="str">
        <f t="shared" si="138"/>
        <v>Least Binding_90</v>
      </c>
      <c r="D203" s="1"/>
      <c r="E203" s="1"/>
      <c r="F203" s="1"/>
      <c r="G203" s="1"/>
      <c r="H203" s="1"/>
      <c r="I203" s="18"/>
      <c r="J203" s="87"/>
      <c r="K203" s="87"/>
      <c r="L203" s="87"/>
      <c r="M203" s="87"/>
      <c r="N203" s="87"/>
      <c r="O203" s="55"/>
      <c r="P203" s="12"/>
      <c r="Q203" s="12"/>
      <c r="R203" s="12"/>
      <c r="S203" s="12"/>
      <c r="T203" s="12"/>
      <c r="U203" s="13"/>
      <c r="V203" s="87"/>
      <c r="W203" s="87"/>
      <c r="X203" s="87"/>
      <c r="Y203" s="87"/>
      <c r="Z203" s="87"/>
      <c r="AA203" s="55"/>
      <c r="AB203" s="12">
        <f t="shared" ref="AB203:AM203" si="198">MIN(AB27,AB43,AB59,AB75,AB91,AB107,AB123,AB139,AB155)</f>
        <v>1.2781416788914115</v>
      </c>
      <c r="AC203" s="12">
        <f t="shared" si="198"/>
        <v>2.0893947151219927</v>
      </c>
      <c r="AD203" s="12">
        <f t="shared" si="198"/>
        <v>3.5837463992830538</v>
      </c>
      <c r="AE203" s="12">
        <f t="shared" si="198"/>
        <v>9.5883768943395324</v>
      </c>
      <c r="AF203" s="12">
        <f t="shared" si="198"/>
        <v>23.931195348044049</v>
      </c>
      <c r="AG203" s="13">
        <f t="shared" si="198"/>
        <v>142.63173384170284</v>
      </c>
      <c r="AH203" s="87">
        <f t="shared" si="198"/>
        <v>0.2781416788914115</v>
      </c>
      <c r="AI203" s="87">
        <f t="shared" si="198"/>
        <v>0.15878829142271411</v>
      </c>
      <c r="AJ203" s="87">
        <f t="shared" si="198"/>
        <v>0.13614490950539793</v>
      </c>
      <c r="AK203" s="87">
        <f t="shared" si="198"/>
        <v>0.11966281420942759</v>
      </c>
      <c r="AL203" s="87">
        <f t="shared" si="198"/>
        <v>0.11164336384111562</v>
      </c>
      <c r="AM203" s="55">
        <f t="shared" si="198"/>
        <v>0.1042930101815509</v>
      </c>
      <c r="AN203" s="5" t="str">
        <f t="shared" ref="AN203:AS203" si="199">IF(AB203=AB27,$A27,IF(AB203=AB43,$A43,IF(AB203=AB59,$A59,IF(AB203=AB75,$A75,IF(AB203=AB91,$A91,IF(AB203=AB107,$A107,IF(AB203=AB123,$A123,IF(AB203=AB139,$A139,IF(AB203=AB155,$A155,"error")))))))))</f>
        <v>SLV2</v>
      </c>
      <c r="AO203" t="str">
        <f t="shared" si="199"/>
        <v>SLV2</v>
      </c>
      <c r="AP203" t="str">
        <f t="shared" si="199"/>
        <v>SLV2</v>
      </c>
      <c r="AQ203" t="str">
        <f t="shared" si="199"/>
        <v>SLV2</v>
      </c>
      <c r="AR203" t="str">
        <f t="shared" si="199"/>
        <v>SLV2</v>
      </c>
      <c r="AS203" s="6" t="str">
        <f t="shared" si="199"/>
        <v>SLV2</v>
      </c>
    </row>
    <row r="204" spans="1:45" x14ac:dyDescent="0.25">
      <c r="A204" t="s">
        <v>44</v>
      </c>
      <c r="B204" s="45">
        <v>95</v>
      </c>
      <c r="C204" s="49" t="str">
        <f t="shared" si="138"/>
        <v>Least Binding_95</v>
      </c>
      <c r="D204" s="1"/>
      <c r="E204" s="1"/>
      <c r="F204" s="1"/>
      <c r="G204" s="1"/>
      <c r="H204" s="1"/>
      <c r="I204" s="18"/>
      <c r="J204" s="87"/>
      <c r="K204" s="87"/>
      <c r="L204" s="87"/>
      <c r="M204" s="87"/>
      <c r="N204" s="87"/>
      <c r="O204" s="55"/>
      <c r="P204" s="12"/>
      <c r="Q204" s="12"/>
      <c r="R204" s="12"/>
      <c r="S204" s="12"/>
      <c r="T204" s="12"/>
      <c r="U204" s="13"/>
      <c r="V204" s="87"/>
      <c r="W204" s="87"/>
      <c r="X204" s="87"/>
      <c r="Y204" s="87"/>
      <c r="Z204" s="87"/>
      <c r="AA204" s="55"/>
      <c r="AB204" s="12">
        <f t="shared" ref="AB204:AM204" si="200">MIN(AB28,AB44,AB60,AB76,AB92,AB108,AB124,AB140,AB156)</f>
        <v>1.3291979092165356</v>
      </c>
      <c r="AC204" s="12">
        <f t="shared" si="200"/>
        <v>2.2841891996853647</v>
      </c>
      <c r="AD204" s="12">
        <f t="shared" si="200"/>
        <v>4.0797057459442696</v>
      </c>
      <c r="AE204" s="12">
        <f t="shared" si="200"/>
        <v>11.430271316999368</v>
      </c>
      <c r="AF204" s="12">
        <f t="shared" si="200"/>
        <v>30.684865158021775</v>
      </c>
      <c r="AG204" s="13">
        <f t="shared" si="200"/>
        <v>195.71945912576567</v>
      </c>
      <c r="AH204" s="87">
        <f t="shared" si="200"/>
        <v>0.32919790921653558</v>
      </c>
      <c r="AI204" s="87">
        <f t="shared" si="200"/>
        <v>0.17963164568535528</v>
      </c>
      <c r="AJ204" s="87">
        <f t="shared" si="200"/>
        <v>0.15096703207134188</v>
      </c>
      <c r="AK204" s="87">
        <f t="shared" si="200"/>
        <v>0.12954315203201672</v>
      </c>
      <c r="AL204" s="87">
        <f t="shared" si="200"/>
        <v>0.12089295778442111</v>
      </c>
      <c r="AM204" s="55">
        <f t="shared" si="200"/>
        <v>0.11130349487582514</v>
      </c>
      <c r="AN204" s="5" t="str">
        <f t="shared" ref="AN204:AS204" si="201">IF(AB204=AB28,$A28,IF(AB204=AB44,$A44,IF(AB204=AB60,$A60,IF(AB204=AB76,$A76,IF(AB204=AB92,$A92,IF(AB204=AB108,$A108,IF(AB204=AB124,$A124,IF(AB204=AB140,$A140,IF(AB204=AB156,$A156,"error")))))))))</f>
        <v>SLV2</v>
      </c>
      <c r="AO204" t="str">
        <f t="shared" si="201"/>
        <v>SLV2</v>
      </c>
      <c r="AP204" t="str">
        <f t="shared" si="201"/>
        <v>SLV2</v>
      </c>
      <c r="AQ204" t="str">
        <f t="shared" si="201"/>
        <v>SLV2</v>
      </c>
      <c r="AR204" t="str">
        <f t="shared" si="201"/>
        <v>SLV2</v>
      </c>
      <c r="AS204" s="6" t="str">
        <f t="shared" si="201"/>
        <v>SLV2</v>
      </c>
    </row>
    <row r="205" spans="1:45" x14ac:dyDescent="0.25">
      <c r="A205" t="s">
        <v>44</v>
      </c>
      <c r="B205" s="45">
        <v>99</v>
      </c>
      <c r="C205" s="49" t="str">
        <f t="shared" si="138"/>
        <v>Least Binding_99</v>
      </c>
      <c r="D205" s="1"/>
      <c r="E205" s="1"/>
      <c r="F205" s="1"/>
      <c r="G205" s="1"/>
      <c r="H205" s="1"/>
      <c r="I205" s="18"/>
      <c r="J205" s="87"/>
      <c r="K205" s="87"/>
      <c r="L205" s="87"/>
      <c r="M205" s="87"/>
      <c r="N205" s="87"/>
      <c r="O205" s="55"/>
      <c r="P205" s="12"/>
      <c r="Q205" s="12"/>
      <c r="R205" s="12"/>
      <c r="S205" s="12"/>
      <c r="T205" s="12"/>
      <c r="U205" s="13"/>
      <c r="V205" s="87"/>
      <c r="W205" s="87"/>
      <c r="X205" s="87"/>
      <c r="Y205" s="87"/>
      <c r="Z205" s="87"/>
      <c r="AA205" s="55"/>
      <c r="AB205" s="12">
        <f t="shared" ref="AB205:AM205" si="202">MIN(AB29,AB45,AB61,AB77,AB93,AB109,AB125,AB141,AB157)</f>
        <v>1.4242698150404032</v>
      </c>
      <c r="AC205" s="12">
        <f t="shared" si="202"/>
        <v>2.6686794668498774</v>
      </c>
      <c r="AD205" s="12">
        <f t="shared" si="202"/>
        <v>5.0961559916273744</v>
      </c>
      <c r="AE205" s="12">
        <f t="shared" si="202"/>
        <v>15.834943157998374</v>
      </c>
      <c r="AF205" s="12">
        <f t="shared" si="202"/>
        <v>45.168637339616609</v>
      </c>
      <c r="AG205" s="13">
        <f t="shared" si="202"/>
        <v>333.02140756885495</v>
      </c>
      <c r="AH205" s="87">
        <f t="shared" si="202"/>
        <v>0.42426981504040318</v>
      </c>
      <c r="AI205" s="87">
        <f t="shared" si="202"/>
        <v>0.21691230573445708</v>
      </c>
      <c r="AJ205" s="87">
        <f t="shared" si="202"/>
        <v>0.17685856200855277</v>
      </c>
      <c r="AK205" s="87">
        <f t="shared" si="202"/>
        <v>0.14810293041350686</v>
      </c>
      <c r="AL205" s="87">
        <f t="shared" si="202"/>
        <v>0.13543226963171029</v>
      </c>
      <c r="AM205" s="55">
        <f t="shared" si="202"/>
        <v>0.12318021074799312</v>
      </c>
      <c r="AN205" s="5" t="str">
        <f t="shared" ref="AN205:AS205" si="203">IF(AB205=AB29,$A29,IF(AB205=AB45,$A45,IF(AB205=AB61,$A61,IF(AB205=AB77,$A77,IF(AB205=AB93,$A93,IF(AB205=AB109,$A109,IF(AB205=AB125,$A125,IF(AB205=AB141,$A141,IF(AB205=AB157,$A157,"error")))))))))</f>
        <v>SLV2</v>
      </c>
      <c r="AO205" t="str">
        <f t="shared" si="203"/>
        <v>SLV2</v>
      </c>
      <c r="AP205" t="str">
        <f t="shared" si="203"/>
        <v>SLV2</v>
      </c>
      <c r="AQ205" t="str">
        <f t="shared" si="203"/>
        <v>SLV2</v>
      </c>
      <c r="AR205" t="str">
        <f t="shared" si="203"/>
        <v>SLV2</v>
      </c>
      <c r="AS205" s="6" t="str">
        <f t="shared" si="203"/>
        <v>SLV2</v>
      </c>
    </row>
    <row r="206" spans="1:45" x14ac:dyDescent="0.25">
      <c r="A206" t="s">
        <v>44</v>
      </c>
      <c r="B206" s="45">
        <v>100</v>
      </c>
      <c r="C206" s="49" t="str">
        <f t="shared" si="138"/>
        <v>Least Binding_100</v>
      </c>
      <c r="D206" s="1"/>
      <c r="E206" s="1"/>
      <c r="F206" s="1"/>
      <c r="G206" s="1"/>
      <c r="H206" s="1"/>
      <c r="I206" s="18"/>
      <c r="J206" s="87"/>
      <c r="K206" s="87"/>
      <c r="L206" s="87"/>
      <c r="M206" s="87"/>
      <c r="N206" s="87"/>
      <c r="O206" s="55"/>
      <c r="P206" s="12"/>
      <c r="Q206" s="12"/>
      <c r="R206" s="12"/>
      <c r="S206" s="12"/>
      <c r="T206" s="12"/>
      <c r="U206" s="13"/>
      <c r="V206" s="87"/>
      <c r="W206" s="87"/>
      <c r="X206" s="87"/>
      <c r="Y206" s="87"/>
      <c r="Z206" s="87"/>
      <c r="AA206" s="55"/>
      <c r="AB206" s="12">
        <f t="shared" ref="AB206:AM206" si="204">MIN(AB30,AB46,AB62,AB78,AB94,AB110,AB126,AB142,AB158)</f>
        <v>1.6694362963854337</v>
      </c>
      <c r="AC206" s="12">
        <f t="shared" si="204"/>
        <v>3.7499370842376849</v>
      </c>
      <c r="AD206" s="12">
        <f t="shared" si="204"/>
        <v>8.0117863620855356</v>
      </c>
      <c r="AE206" s="12">
        <f t="shared" si="204"/>
        <v>29.198012331132201</v>
      </c>
      <c r="AF206" s="12">
        <f t="shared" si="204"/>
        <v>99.484048095048507</v>
      </c>
      <c r="AG206" s="13">
        <f t="shared" si="204"/>
        <v>1019.6233398265574</v>
      </c>
      <c r="AH206" s="87">
        <f t="shared" si="204"/>
        <v>0.66943629638543367</v>
      </c>
      <c r="AI206" s="87">
        <f t="shared" si="204"/>
        <v>0.30258117148401609</v>
      </c>
      <c r="AJ206" s="87">
        <f t="shared" si="204"/>
        <v>0.23132567712551189</v>
      </c>
      <c r="AK206" s="87">
        <f t="shared" si="204"/>
        <v>0.1837709126521172</v>
      </c>
      <c r="AL206" s="87">
        <f t="shared" si="204"/>
        <v>0.16571338084982656</v>
      </c>
      <c r="AM206" s="55">
        <f t="shared" si="204"/>
        <v>0.14859995614638</v>
      </c>
      <c r="AN206" s="5" t="str">
        <f t="shared" ref="AN206:AS206" si="205">IF(AB206=AB30,$A30,IF(AB206=AB46,$A46,IF(AB206=AB62,$A62,IF(AB206=AB78,$A78,IF(AB206=AB94,$A94,IF(AB206=AB110,$A110,IF(AB206=AB126,$A126,IF(AB206=AB142,$A142,IF(AB206=AB158,$A158,"error")))))))))</f>
        <v>SLV2</v>
      </c>
      <c r="AO206" t="str">
        <f t="shared" si="205"/>
        <v>Heston + Jump</v>
      </c>
      <c r="AP206" t="str">
        <f t="shared" si="205"/>
        <v>SLV2</v>
      </c>
      <c r="AQ206" t="str">
        <f t="shared" si="205"/>
        <v>SLV2</v>
      </c>
      <c r="AR206" t="str">
        <f t="shared" si="205"/>
        <v>SLV2</v>
      </c>
      <c r="AS206" s="6" t="str">
        <f t="shared" si="205"/>
        <v>SLV2</v>
      </c>
    </row>
    <row r="207" spans="1:45" x14ac:dyDescent="0.25">
      <c r="A207" s="9" t="s">
        <v>44</v>
      </c>
      <c r="B207" s="46" t="s">
        <v>31</v>
      </c>
      <c r="C207" s="50" t="str">
        <f t="shared" si="138"/>
        <v>Least Binding_mean</v>
      </c>
      <c r="D207" s="25"/>
      <c r="E207" s="25"/>
      <c r="F207" s="25"/>
      <c r="G207" s="25"/>
      <c r="H207" s="25"/>
      <c r="I207" s="26"/>
      <c r="J207" s="57"/>
      <c r="K207" s="57"/>
      <c r="L207" s="57"/>
      <c r="M207" s="57"/>
      <c r="N207" s="57"/>
      <c r="O207" s="58"/>
      <c r="P207" s="14"/>
      <c r="Q207" s="14"/>
      <c r="R207" s="14"/>
      <c r="S207" s="14"/>
      <c r="T207" s="14"/>
      <c r="U207" s="15"/>
      <c r="V207" s="57"/>
      <c r="W207" s="57"/>
      <c r="X207" s="57"/>
      <c r="Y207" s="57"/>
      <c r="Z207" s="57"/>
      <c r="AA207" s="58"/>
      <c r="AB207" s="14">
        <f>AVERAGE(AB31,AB47,AB63,AB79,AB95,AB111,AB127,AB143,AB159)</f>
        <v>1.0885961286863413</v>
      </c>
      <c r="AC207" s="14">
        <f t="shared" ref="AC207:AM207" si="206">AVERAGE(AC31,AC47,AC63,AC79,AC95,AC111,AC127,AC143,AC159)</f>
        <v>1.5180552261975551</v>
      </c>
      <c r="AD207" s="14">
        <f t="shared" si="206"/>
        <v>2.3143661050471289</v>
      </c>
      <c r="AE207" s="14">
        <f t="shared" si="206"/>
        <v>5.3771221381752108</v>
      </c>
      <c r="AF207" s="14">
        <f t="shared" si="206"/>
        <v>12.384485494188819</v>
      </c>
      <c r="AG207" s="15">
        <f t="shared" si="206"/>
        <v>65.765503523426943</v>
      </c>
      <c r="AH207" s="57">
        <f t="shared" si="206"/>
        <v>8.8596128686341313E-2</v>
      </c>
      <c r="AI207" s="57">
        <f t="shared" si="206"/>
        <v>8.7069494383683665E-2</v>
      </c>
      <c r="AJ207" s="57">
        <f t="shared" si="206"/>
        <v>8.7533901222974664E-2</v>
      </c>
      <c r="AK207" s="57">
        <f t="shared" si="206"/>
        <v>8.7745795221550404E-2</v>
      </c>
      <c r="AL207" s="57">
        <f t="shared" si="206"/>
        <v>8.7499999999999911E-2</v>
      </c>
      <c r="AM207" s="58">
        <f t="shared" si="206"/>
        <v>8.7325813565126087E-2</v>
      </c>
      <c r="AN207" s="8"/>
      <c r="AO207" s="9"/>
      <c r="AP207" s="9"/>
      <c r="AQ207" s="9"/>
      <c r="AR207" s="9"/>
      <c r="AS207" s="10"/>
    </row>
  </sheetData>
  <mergeCells count="12">
    <mergeCell ref="A13:C14"/>
    <mergeCell ref="AB13:AM13"/>
    <mergeCell ref="AB14:AG14"/>
    <mergeCell ref="AH14:AM14"/>
    <mergeCell ref="A1:C1"/>
    <mergeCell ref="D1:I1"/>
    <mergeCell ref="P13:AA13"/>
    <mergeCell ref="P14:U14"/>
    <mergeCell ref="V14:AA14"/>
    <mergeCell ref="D14:I14"/>
    <mergeCell ref="J14:O14"/>
    <mergeCell ref="D13:O13"/>
  </mergeCells>
  <pageMargins left="0.7" right="0.7" top="0.75" bottom="0.75" header="0.3" footer="0.3"/>
  <pageSetup scale="1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674D47D81254AAE898D727025BAAD" ma:contentTypeVersion="20" ma:contentTypeDescription="Create a new document." ma:contentTypeScope="" ma:versionID="a35f1f068c86e4c7ca8d418cf71f27e0">
  <xsd:schema xmlns:xsd="http://www.w3.org/2001/XMLSchema" xmlns:xs="http://www.w3.org/2001/XMLSchema" xmlns:p="http://schemas.microsoft.com/office/2006/metadata/properties" xmlns:ns1="http://schemas.microsoft.com/sharepoint/v3" xmlns:ns2="734dc620-9a3c-4363-b6b2-552d0a5c0ad8" xmlns:ns3="http://schemas.microsoft.com/sharepoint/v3/fields" xmlns:ns4="55eb7663-75cc-4f64-9609-52561375e7a6" xmlns:ns5="3c9e15a3-223f-4584-afb1-1dbe0b3878fa" targetNamespace="http://schemas.microsoft.com/office/2006/metadata/properties" ma:root="true" ma:fieldsID="814abd61b3e7f51f7c7eff1099cc50c4" ns1:_="" ns2:_="" ns3:_="" ns4:_="" ns5:_="">
    <xsd:import namespace="http://schemas.microsoft.com/sharepoint/v3"/>
    <xsd:import namespace="734dc620-9a3c-4363-b6b2-552d0a5c0ad8"/>
    <xsd:import namespace="http://schemas.microsoft.com/sharepoint/v3/fields"/>
    <xsd:import namespace="55eb7663-75cc-4f64-9609-52561375e7a6"/>
    <xsd:import namespace="3c9e15a3-223f-4584-afb1-1dbe0b3878fa"/>
    <xsd:element name="properties">
      <xsd:complexType>
        <xsd:sequence>
          <xsd:element name="documentManagement">
            <xsd:complexType>
              <xsd:all>
                <xsd:element ref="ns2:Meeting_x0020_Type" minOccurs="0"/>
                <xsd:element ref="ns1:StartDate" minOccurs="0"/>
                <xsd:element ref="ns3:_EndDate" minOccurs="0"/>
                <xsd:element ref="ns3:Lo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  <xsd:element ref="ns4:MediaServiceLocation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9" nillable="true" ma:displayName="Start Date" ma:default="[today]" ma:format="DateOnly" ma:indexed="true" ma:internalName="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dc620-9a3c-4363-b6b2-552d0a5c0ad8" elementFormDefault="qualified">
    <xsd:import namespace="http://schemas.microsoft.com/office/2006/documentManagement/types"/>
    <xsd:import namespace="http://schemas.microsoft.com/office/infopath/2007/PartnerControls"/>
    <xsd:element name="Meeting_x0020_Type" ma:index="8" nillable="true" ma:displayName="Meeting Type" ma:format="Dropdown" ma:internalName="Meeting_x0020_Type" ma:readOnly="false">
      <xsd:simpleType>
        <xsd:union memberTypes="dms:Text">
          <xsd:simpleType>
            <xsd:restriction base="dms:Choice">
              <xsd:enumeration value="Commissioners' Conference"/>
              <xsd:enumeration value="Fall National"/>
              <xsd:enumeration value="Insurance Summit"/>
              <xsd:enumeration value="Leadership Forum"/>
              <xsd:enumeration value="Mid-Year ExCo and RT"/>
              <xsd:enumeration value="Spring National"/>
              <xsd:enumeration value="Summer National"/>
            </xsd:restriction>
          </xsd:simpleType>
        </xsd:union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EndDate" ma:index="10" nillable="true" ma:displayName="End Date" ma:default="[today]" ma:format="DateOnly" ma:internalName="_EndDate">
      <xsd:simpleType>
        <xsd:restriction base="dms:DateTime"/>
      </xsd:simpleType>
    </xsd:element>
    <xsd:element name="Location" ma:index="11" nillable="true" ma:displayName="Location" ma:internalName="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b7663-75cc-4f64-9609-52561375e7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c28e0220-fee2-4e32-9192-0559fdf47d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e15a3-223f-4584-afb1-1dbe0b3878fa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b1fe78a2-4e71-403c-bd98-a83249bb9193}" ma:internalName="TaxCatchAll" ma:showField="CatchAllData" ma:web="734dc620-9a3c-4363-b6b2-552d0a5c0a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9e15a3-223f-4584-afb1-1dbe0b3878fa" xsi:nil="true"/>
    <lcf76f155ced4ddcb4097134ff3c332f xmlns="55eb7663-75cc-4f64-9609-52561375e7a6">
      <Terms xmlns="http://schemas.microsoft.com/office/infopath/2007/PartnerControls"/>
    </lcf76f155ced4ddcb4097134ff3c332f>
    <_EndDate xmlns="http://schemas.microsoft.com/sharepoint/v3/fields">2024-03-06T18:53:51+00:00</_EndDate>
    <StartDate xmlns="http://schemas.microsoft.com/sharepoint/v3">2024-03-06T18:53:51+00:00</StartDate>
    <Location xmlns="http://schemas.microsoft.com/sharepoint/v3/fields" xsi:nil="true"/>
    <Meeting_x0020_Type xmlns="734dc620-9a3c-4363-b6b2-552d0a5c0ad8" xsi:nil="true"/>
  </documentManagement>
</p:properties>
</file>

<file path=customXml/itemProps1.xml><?xml version="1.0" encoding="utf-8"?>
<ds:datastoreItem xmlns:ds="http://schemas.openxmlformats.org/officeDocument/2006/customXml" ds:itemID="{A0B3B18E-3548-433E-9CA8-5BD1FE66E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4dc620-9a3c-4363-b6b2-552d0a5c0ad8"/>
    <ds:schemaRef ds:uri="http://schemas.microsoft.com/sharepoint/v3/fields"/>
    <ds:schemaRef ds:uri="55eb7663-75cc-4f64-9609-52561375e7a6"/>
    <ds:schemaRef ds:uri="3c9e15a3-223f-4584-afb1-1dbe0b387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E53B0B-78F5-4417-AC82-1B04ACFE7F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2BA27A-C91A-4A66-8C0F-A5AB3066A002}">
  <ds:schemaRefs>
    <ds:schemaRef ds:uri="http://schemas.microsoft.com/sharepoint/v3/fields"/>
    <ds:schemaRef ds:uri="http://purl.org/dc/elements/1.1/"/>
    <ds:schemaRef ds:uri="734dc620-9a3c-4363-b6b2-552d0a5c0ad8"/>
    <ds:schemaRef ds:uri="http://purl.org/dc/dcmitype/"/>
    <ds:schemaRef ds:uri="http://www.w3.org/XML/1998/namespace"/>
    <ds:schemaRef ds:uri="http://schemas.microsoft.com/office/2006/documentManagement/types"/>
    <ds:schemaRef ds:uri="3c9e15a3-223f-4584-afb1-1dbe0b3878f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55eb7663-75cc-4f64-9609-52561375e7a6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notes</vt:lpstr>
      <vt:lpstr>criteria</vt:lpstr>
      <vt:lpstr>data</vt:lpstr>
      <vt:lpstr>adj_factors</vt:lpstr>
      <vt:lpstr>data</vt:lpstr>
      <vt:lpstr>include</vt:lpstr>
      <vt:lpstr>keys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Kehrberg</dc:creator>
  <cp:keywords/>
  <dc:description/>
  <cp:lastModifiedBy>Arscott, Erin</cp:lastModifiedBy>
  <cp:revision/>
  <cp:lastPrinted>2024-03-07T17:53:54Z</cp:lastPrinted>
  <dcterms:created xsi:type="dcterms:W3CDTF">2024-02-16T00:52:54Z</dcterms:created>
  <dcterms:modified xsi:type="dcterms:W3CDTF">2024-03-07T17:53:55Z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0x010100376674D47D81254AAE898D727025BAAD</vt:lpwstr>
  </property>
  <property fmtid="{D5CDD505-2E9C-101B-9397-08002B2CF9AE}" pid="3" name="MediaServiceImageTags">
    <vt:lpwstr/>
  </property>
</Properties>
</file>